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olukas\Desktop\"/>
    </mc:Choice>
  </mc:AlternateContent>
  <xr:revisionPtr revIDLastSave="0" documentId="13_ncr:1_{FEBC4209-059C-49CA-9995-E736A9A1373F}" xr6:coauthVersionLast="43" xr6:coauthVersionMax="43" xr10:uidLastSave="{00000000-0000-0000-0000-000000000000}"/>
  <bookViews>
    <workbookView xWindow="-38510" yWindow="-110" windowWidth="38620" windowHeight="21360" tabRatio="418" xr2:uid="{00000000-000D-0000-FFFF-FFFF00000000}"/>
  </bookViews>
  <sheets>
    <sheet name="basic info Management (3)" sheetId="9" r:id="rId1"/>
    <sheet name="basic info Management (2)" sheetId="7" r:id="rId2"/>
    <sheet name="Management" sheetId="1" r:id="rId3"/>
    <sheet name="Duengeranalyse" sheetId="2" r:id="rId4"/>
    <sheet name="Raumgewichte" sheetId="3" r:id="rId5"/>
    <sheet name="Trockengewichte" sheetId="4" r:id="rId6"/>
    <sheet name="CN" sheetId="5" r:id="rId7"/>
    <sheet name="Sheet2" sheetId="6" r:id="rId8"/>
  </sheets>
  <definedNames>
    <definedName name="_xlnm._FilterDatabase" localSheetId="1" hidden="1">'basic info Management (2)'!$A$1:$AP$250</definedName>
    <definedName name="_xlnm._FilterDatabase" localSheetId="0" hidden="1">'basic info Management (3)'!$A$1:$F$250</definedName>
    <definedName name="_xlnm._FilterDatabase" localSheetId="3" hidden="1">Duengeranalyse!$D$1:$D$48</definedName>
    <definedName name="_xlnm._FilterDatabase" localSheetId="2" hidden="1">Management!$A$1:$AU$256</definedName>
    <definedName name="Management_FRU" localSheetId="7">Sheet2!$A$1:$AT$232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50" i="7" l="1"/>
  <c r="Q250" i="7"/>
  <c r="P249" i="7"/>
  <c r="Q249" i="7"/>
  <c r="P248" i="7"/>
  <c r="Q248" i="7"/>
  <c r="P247" i="7"/>
  <c r="Q247" i="7"/>
  <c r="P246" i="7"/>
  <c r="Q246" i="7"/>
  <c r="P245" i="7"/>
  <c r="Q245" i="7"/>
  <c r="P244" i="7"/>
  <c r="Q244" i="7"/>
  <c r="P243" i="7"/>
  <c r="Q243" i="7"/>
  <c r="P242" i="7"/>
  <c r="Q242" i="7"/>
  <c r="P241" i="7"/>
  <c r="Q241" i="7"/>
  <c r="P240" i="7"/>
  <c r="Q240" i="7"/>
  <c r="P239" i="7"/>
  <c r="Q239" i="7"/>
  <c r="P238" i="7"/>
  <c r="Q238" i="7"/>
  <c r="P237" i="7"/>
  <c r="Q237" i="7"/>
  <c r="P236" i="7"/>
  <c r="Q236" i="7"/>
  <c r="P235" i="7"/>
  <c r="Q235" i="7"/>
  <c r="P234" i="7"/>
  <c r="Q234" i="7"/>
  <c r="P233" i="7"/>
  <c r="Q233" i="7"/>
  <c r="P232" i="7"/>
  <c r="Q232" i="7"/>
  <c r="P231" i="7"/>
  <c r="Q231" i="7"/>
  <c r="P230" i="7"/>
  <c r="Q230" i="7"/>
  <c r="P229" i="7"/>
  <c r="Q229" i="7"/>
  <c r="AO229" i="7"/>
  <c r="AN229" i="7"/>
  <c r="P228" i="7"/>
  <c r="Q228" i="7"/>
  <c r="AO228" i="7"/>
  <c r="AN228" i="7"/>
  <c r="P227" i="7"/>
  <c r="Q227" i="7"/>
  <c r="AO227" i="7"/>
  <c r="AN227" i="7"/>
  <c r="P226" i="7"/>
  <c r="Q226" i="7"/>
  <c r="AO226" i="7"/>
  <c r="AN226" i="7"/>
  <c r="P225" i="7"/>
  <c r="Q225" i="7"/>
  <c r="AO225" i="7"/>
  <c r="AN225" i="7"/>
  <c r="P223" i="7"/>
  <c r="Q223" i="7"/>
  <c r="AO223" i="7"/>
  <c r="AN223" i="7"/>
  <c r="P222" i="7"/>
  <c r="Q222" i="7"/>
  <c r="AO222" i="7"/>
  <c r="AN222" i="7"/>
  <c r="P221" i="7"/>
  <c r="Q221" i="7"/>
  <c r="AO221" i="7"/>
  <c r="AN221" i="7"/>
  <c r="P220" i="7"/>
  <c r="Q220" i="7"/>
  <c r="AO220" i="7"/>
  <c r="AN220" i="7"/>
  <c r="P219" i="7"/>
  <c r="Q219" i="7"/>
  <c r="AO219" i="7"/>
  <c r="AN219" i="7"/>
  <c r="P218" i="7"/>
  <c r="Q218" i="7"/>
  <c r="AO218" i="7"/>
  <c r="AN218" i="7"/>
  <c r="P217" i="7"/>
  <c r="Q217" i="7"/>
  <c r="AO217" i="7"/>
  <c r="AN217" i="7"/>
  <c r="P216" i="7"/>
  <c r="Q216" i="7"/>
  <c r="AO216" i="7"/>
  <c r="AN216" i="7"/>
  <c r="P215" i="7"/>
  <c r="Q215" i="7"/>
  <c r="AO215" i="7"/>
  <c r="AN215" i="7"/>
  <c r="P213" i="7"/>
  <c r="Q213" i="7"/>
  <c r="AO213" i="7"/>
  <c r="AN213" i="7"/>
  <c r="P212" i="7"/>
  <c r="Q212" i="7"/>
  <c r="AO212" i="7"/>
  <c r="AN212" i="7"/>
  <c r="P211" i="7"/>
  <c r="Q211" i="7"/>
  <c r="AO211" i="7"/>
  <c r="AN211" i="7"/>
  <c r="P210" i="7"/>
  <c r="Q210" i="7"/>
  <c r="AO210" i="7"/>
  <c r="AN210" i="7"/>
  <c r="P209" i="7"/>
  <c r="Q209" i="7"/>
  <c r="AO209" i="7"/>
  <c r="AN209" i="7"/>
  <c r="P208" i="7"/>
  <c r="Q208" i="7"/>
  <c r="AO208" i="7"/>
  <c r="AN208" i="7"/>
  <c r="N207" i="7"/>
  <c r="Q207" i="7"/>
  <c r="AO207" i="7"/>
  <c r="AN207" i="7"/>
  <c r="P206" i="7"/>
  <c r="Q206" i="7"/>
  <c r="AO206" i="7"/>
  <c r="AN206" i="7"/>
  <c r="P205" i="7"/>
  <c r="Q205" i="7"/>
  <c r="AO205" i="7"/>
  <c r="AN205" i="7"/>
  <c r="N204" i="7"/>
  <c r="Q204" i="7"/>
  <c r="AO204" i="7"/>
  <c r="AN204" i="7"/>
  <c r="P203" i="7"/>
  <c r="Q203" i="7"/>
  <c r="AO203" i="7"/>
  <c r="AN203" i="7"/>
  <c r="N202" i="7"/>
  <c r="Q202" i="7"/>
  <c r="AO202" i="7"/>
  <c r="AN202" i="7"/>
  <c r="N201" i="7"/>
  <c r="Q201" i="7"/>
  <c r="AO201" i="7"/>
  <c r="AN201" i="7"/>
  <c r="P200" i="7"/>
  <c r="Q200" i="7"/>
  <c r="AO200" i="7"/>
  <c r="AN200" i="7"/>
  <c r="P199" i="7"/>
  <c r="Q199" i="7"/>
  <c r="AO199" i="7"/>
  <c r="AN199" i="7"/>
  <c r="P198" i="7"/>
  <c r="Q198" i="7"/>
  <c r="AO198" i="7"/>
  <c r="AN198" i="7"/>
  <c r="P197" i="7"/>
  <c r="Q197" i="7"/>
  <c r="AO197" i="7"/>
  <c r="AN197" i="7"/>
  <c r="P196" i="7"/>
  <c r="Q196" i="7"/>
  <c r="AO196" i="7"/>
  <c r="AN196" i="7"/>
  <c r="P195" i="7"/>
  <c r="Q195" i="7"/>
  <c r="AO195" i="7"/>
  <c r="AN195" i="7"/>
  <c r="P194" i="7"/>
  <c r="Q194" i="7"/>
  <c r="AO194" i="7"/>
  <c r="AN194" i="7"/>
  <c r="P193" i="7"/>
  <c r="Q193" i="7"/>
  <c r="AO193" i="7"/>
  <c r="AN193" i="7"/>
  <c r="N192" i="7"/>
  <c r="Q192" i="7"/>
  <c r="AO192" i="7"/>
  <c r="AN192" i="7"/>
  <c r="P191" i="7"/>
  <c r="Q191" i="7"/>
  <c r="AO191" i="7"/>
  <c r="AN191" i="7"/>
  <c r="N190" i="7"/>
  <c r="Q190" i="7"/>
  <c r="AO190" i="7"/>
  <c r="AN190" i="7"/>
  <c r="N189" i="7"/>
  <c r="Q189" i="7"/>
  <c r="AO189" i="7"/>
  <c r="AN189" i="7"/>
  <c r="P188" i="7"/>
  <c r="Q188" i="7"/>
  <c r="AO188" i="7"/>
  <c r="AN188" i="7"/>
  <c r="N187" i="7"/>
  <c r="Q187" i="7"/>
  <c r="AO187" i="7"/>
  <c r="AN187" i="7"/>
  <c r="N186" i="7"/>
  <c r="Q186" i="7"/>
  <c r="AO186" i="7"/>
  <c r="AN186" i="7"/>
  <c r="P185" i="7"/>
  <c r="Q185" i="7"/>
  <c r="AO185" i="7"/>
  <c r="AN185" i="7"/>
  <c r="P184" i="7"/>
  <c r="Q184" i="7"/>
  <c r="AO184" i="7"/>
  <c r="AN184" i="7"/>
  <c r="N183" i="7"/>
  <c r="Q183" i="7"/>
  <c r="AO183" i="7"/>
  <c r="AN183" i="7"/>
  <c r="N182" i="7"/>
  <c r="Q182" i="7"/>
  <c r="AO182" i="7"/>
  <c r="AN182" i="7"/>
  <c r="P181" i="7"/>
  <c r="Q181" i="7"/>
  <c r="AO181" i="7"/>
  <c r="AN181" i="7"/>
  <c r="N180" i="7"/>
  <c r="Q180" i="7"/>
  <c r="AO180" i="7"/>
  <c r="AN180" i="7"/>
  <c r="N179" i="7"/>
  <c r="Q179" i="7"/>
  <c r="AO179" i="7"/>
  <c r="AN179" i="7"/>
  <c r="P178" i="7"/>
  <c r="Q178" i="7"/>
  <c r="AO178" i="7"/>
  <c r="AN178" i="7"/>
  <c r="P177" i="7"/>
  <c r="Q177" i="7"/>
  <c r="AO177" i="7"/>
  <c r="AN177" i="7"/>
  <c r="P176" i="7"/>
  <c r="Q176" i="7"/>
  <c r="AO176" i="7"/>
  <c r="AN176" i="7"/>
  <c r="N175" i="7"/>
  <c r="Q175" i="7"/>
  <c r="AO175" i="7"/>
  <c r="AN175" i="7"/>
  <c r="N174" i="7"/>
  <c r="Q174" i="7"/>
  <c r="AO174" i="7"/>
  <c r="AN174" i="7"/>
  <c r="P173" i="7"/>
  <c r="Q173" i="7"/>
  <c r="AO173" i="7"/>
  <c r="AN173" i="7"/>
  <c r="P172" i="7"/>
  <c r="Q172" i="7"/>
  <c r="AO172" i="7"/>
  <c r="AN172" i="7"/>
  <c r="P171" i="7"/>
  <c r="Q171" i="7"/>
  <c r="AO171" i="7"/>
  <c r="AN171" i="7"/>
  <c r="N170" i="7"/>
  <c r="Q170" i="7"/>
  <c r="AO170" i="7"/>
  <c r="AN170" i="7"/>
  <c r="N169" i="7"/>
  <c r="Q169" i="7"/>
  <c r="AO169" i="7"/>
  <c r="AN169" i="7"/>
  <c r="P168" i="7"/>
  <c r="Q168" i="7"/>
  <c r="AO168" i="7"/>
  <c r="AN168" i="7"/>
  <c r="N167" i="7"/>
  <c r="Q167" i="7"/>
  <c r="AO167" i="7"/>
  <c r="AN167" i="7"/>
  <c r="P166" i="7"/>
  <c r="Q166" i="7"/>
  <c r="AO166" i="7"/>
  <c r="AN166" i="7"/>
  <c r="N165" i="7"/>
  <c r="Q165" i="7"/>
  <c r="AO165" i="7"/>
  <c r="AN165" i="7"/>
  <c r="P164" i="7"/>
  <c r="Q164" i="7"/>
  <c r="AO164" i="7"/>
  <c r="AN164" i="7"/>
  <c r="N163" i="7"/>
  <c r="Q163" i="7"/>
  <c r="AO163" i="7"/>
  <c r="AN163" i="7"/>
  <c r="N162" i="7"/>
  <c r="Q162" i="7"/>
  <c r="AO162" i="7"/>
  <c r="AN162" i="7"/>
  <c r="P161" i="7"/>
  <c r="Q161" i="7"/>
  <c r="AO161" i="7"/>
  <c r="AN161" i="7"/>
  <c r="P160" i="7"/>
  <c r="Q160" i="7"/>
  <c r="AO160" i="7"/>
  <c r="AN160" i="7"/>
  <c r="N159" i="7"/>
  <c r="Q159" i="7"/>
  <c r="AO159" i="7"/>
  <c r="AN159" i="7"/>
  <c r="P158" i="7"/>
  <c r="Q158" i="7"/>
  <c r="AO158" i="7"/>
  <c r="AN158" i="7"/>
  <c r="P157" i="7"/>
  <c r="Q157" i="7"/>
  <c r="AO157" i="7"/>
  <c r="AN157" i="7"/>
  <c r="N156" i="7"/>
  <c r="Q156" i="7"/>
  <c r="AO156" i="7"/>
  <c r="AN156" i="7"/>
  <c r="P155" i="7"/>
  <c r="Q155" i="7"/>
  <c r="AO155" i="7"/>
  <c r="AN155" i="7"/>
  <c r="N154" i="7"/>
  <c r="Q154" i="7"/>
  <c r="AO154" i="7"/>
  <c r="AN154" i="7"/>
  <c r="N153" i="7"/>
  <c r="Q153" i="7"/>
  <c r="AO153" i="7"/>
  <c r="AN153" i="7"/>
  <c r="N152" i="7"/>
  <c r="P152" i="7"/>
  <c r="Q152" i="7"/>
  <c r="AO152" i="7"/>
  <c r="AN152" i="7"/>
  <c r="N151" i="7"/>
  <c r="P151" i="7"/>
  <c r="Q151" i="7"/>
  <c r="AO151" i="7"/>
  <c r="AN151" i="7"/>
  <c r="N150" i="7"/>
  <c r="Q150" i="7"/>
  <c r="AO150" i="7"/>
  <c r="AN150" i="7"/>
  <c r="N149" i="7"/>
  <c r="Q149" i="7"/>
  <c r="AO149" i="7"/>
  <c r="AN149" i="7"/>
  <c r="P149" i="7"/>
  <c r="N148" i="7"/>
  <c r="Q148" i="7"/>
  <c r="AO148" i="7"/>
  <c r="AN148" i="7"/>
  <c r="N147" i="7"/>
  <c r="Q147" i="7"/>
  <c r="AO147" i="7"/>
  <c r="AN147" i="7"/>
  <c r="N146" i="7"/>
  <c r="P146" i="7"/>
  <c r="Q146" i="7"/>
  <c r="AO146" i="7"/>
  <c r="AN146" i="7"/>
  <c r="N145" i="7"/>
  <c r="P145" i="7"/>
  <c r="Q145" i="7"/>
  <c r="AO145" i="7"/>
  <c r="AN145" i="7"/>
  <c r="N144" i="7"/>
  <c r="Q144" i="7"/>
  <c r="AO144" i="7"/>
  <c r="AN144" i="7"/>
  <c r="N143" i="7"/>
  <c r="Q143" i="7"/>
  <c r="AO143" i="7"/>
  <c r="AN143" i="7"/>
  <c r="N142" i="7"/>
  <c r="Q142" i="7"/>
  <c r="AO142" i="7"/>
  <c r="AN142" i="7"/>
  <c r="P142" i="7"/>
  <c r="N141" i="7"/>
  <c r="P141" i="7"/>
  <c r="Q141" i="7"/>
  <c r="AO141" i="7"/>
  <c r="AN141" i="7"/>
  <c r="N140" i="7"/>
  <c r="Q140" i="7"/>
  <c r="AO140" i="7"/>
  <c r="AN140" i="7"/>
  <c r="N139" i="7"/>
  <c r="Q139" i="7"/>
  <c r="AO139" i="7"/>
  <c r="AN139" i="7"/>
  <c r="N138" i="7"/>
  <c r="P138" i="7"/>
  <c r="Q138" i="7"/>
  <c r="AO138" i="7"/>
  <c r="AN138" i="7"/>
  <c r="N137" i="7"/>
  <c r="Q137" i="7"/>
  <c r="AO137" i="7"/>
  <c r="AN137" i="7"/>
  <c r="P137" i="7"/>
  <c r="N136" i="7"/>
  <c r="N135" i="7"/>
  <c r="P135" i="7"/>
  <c r="Q135" i="7"/>
  <c r="AO135" i="7"/>
  <c r="AN135" i="7"/>
  <c r="N134" i="7"/>
  <c r="P134" i="7"/>
  <c r="Q134" i="7"/>
  <c r="AO134" i="7"/>
  <c r="AN134" i="7"/>
  <c r="N133" i="7"/>
  <c r="P133" i="7"/>
  <c r="Q133" i="7"/>
  <c r="AO133" i="7"/>
  <c r="AN133" i="7"/>
  <c r="N132" i="7"/>
  <c r="P132" i="7"/>
  <c r="Q132" i="7"/>
  <c r="AO132" i="7"/>
  <c r="AN132" i="7"/>
  <c r="N131" i="7"/>
  <c r="Q131" i="7"/>
  <c r="AO131" i="7"/>
  <c r="AN131" i="7"/>
  <c r="P131" i="7"/>
  <c r="N130" i="7"/>
  <c r="P130" i="7"/>
  <c r="Q130" i="7"/>
  <c r="AO130" i="7"/>
  <c r="AN130" i="7"/>
  <c r="N129" i="7"/>
  <c r="P129" i="7"/>
  <c r="Q129" i="7"/>
  <c r="AO129" i="7"/>
  <c r="AN129" i="7"/>
  <c r="N128" i="7"/>
  <c r="P128" i="7"/>
  <c r="Q128" i="7"/>
  <c r="AO128" i="7"/>
  <c r="AN128" i="7"/>
  <c r="N127" i="7"/>
  <c r="Q127" i="7"/>
  <c r="AO127" i="7"/>
  <c r="AN127" i="7"/>
  <c r="N126" i="7"/>
  <c r="Q126" i="7"/>
  <c r="AO126" i="7"/>
  <c r="AN126" i="7"/>
  <c r="N125" i="7"/>
  <c r="P125" i="7"/>
  <c r="Q125" i="7"/>
  <c r="AO125" i="7"/>
  <c r="AN125" i="7"/>
  <c r="N124" i="7"/>
  <c r="P124" i="7"/>
  <c r="Q124" i="7"/>
  <c r="AO124" i="7"/>
  <c r="AN124" i="7"/>
  <c r="N123" i="7"/>
  <c r="Q123" i="7"/>
  <c r="AO123" i="7"/>
  <c r="AN123" i="7"/>
  <c r="N122" i="7"/>
  <c r="P122" i="7"/>
  <c r="Q122" i="7"/>
  <c r="AO122" i="7"/>
  <c r="AN122" i="7"/>
  <c r="N121" i="7"/>
  <c r="Q121" i="7"/>
  <c r="AO121" i="7"/>
  <c r="AN121" i="7"/>
  <c r="P121" i="7"/>
  <c r="N120" i="7"/>
  <c r="Q120" i="7"/>
  <c r="AO120" i="7"/>
  <c r="AN120" i="7"/>
  <c r="P120" i="7"/>
  <c r="N119" i="7"/>
  <c r="P119" i="7"/>
  <c r="Q119" i="7"/>
  <c r="AO119" i="7"/>
  <c r="AN119" i="7"/>
  <c r="N118" i="7"/>
  <c r="Q118" i="7"/>
  <c r="AO118" i="7"/>
  <c r="AN118" i="7"/>
  <c r="N117" i="7"/>
  <c r="P117" i="7"/>
  <c r="Q117" i="7"/>
  <c r="AO117" i="7"/>
  <c r="AN117" i="7"/>
  <c r="N116" i="7"/>
  <c r="Q116" i="7"/>
  <c r="AO116" i="7"/>
  <c r="AN116" i="7"/>
  <c r="P116" i="7"/>
  <c r="N115" i="7"/>
  <c r="P115" i="7"/>
  <c r="Q115" i="7"/>
  <c r="AO115" i="7"/>
  <c r="AN115" i="7"/>
  <c r="N114" i="7"/>
  <c r="Q114" i="7"/>
  <c r="AO114" i="7"/>
  <c r="AN114" i="7"/>
  <c r="N113" i="7"/>
  <c r="Q113" i="7"/>
  <c r="AO113" i="7"/>
  <c r="AN113" i="7"/>
  <c r="P113" i="7"/>
  <c r="N112" i="7"/>
  <c r="P112" i="7"/>
  <c r="Q112" i="7"/>
  <c r="AO112" i="7"/>
  <c r="AN112" i="7"/>
  <c r="N111" i="7"/>
  <c r="Q111" i="7"/>
  <c r="AO111" i="7"/>
  <c r="AN111" i="7"/>
  <c r="N110" i="7"/>
  <c r="Q110" i="7"/>
  <c r="AO110" i="7"/>
  <c r="AN110" i="7"/>
  <c r="P110" i="7"/>
  <c r="N109" i="7"/>
  <c r="P109" i="7"/>
  <c r="Q109" i="7"/>
  <c r="AO109" i="7"/>
  <c r="AN109" i="7"/>
  <c r="N108" i="7"/>
  <c r="Q108" i="7"/>
  <c r="AO108" i="7"/>
  <c r="AN108" i="7"/>
  <c r="N107" i="7"/>
  <c r="Q107" i="7"/>
  <c r="AO107" i="7"/>
  <c r="AN107" i="7"/>
  <c r="P107" i="7"/>
  <c r="N106" i="7"/>
  <c r="Q106" i="7"/>
  <c r="AO106" i="7"/>
  <c r="AN106" i="7"/>
  <c r="P106" i="7"/>
  <c r="N105" i="7"/>
  <c r="P105" i="7"/>
  <c r="Q105" i="7"/>
  <c r="AO105" i="7"/>
  <c r="AN105" i="7"/>
  <c r="N104" i="7"/>
  <c r="N103" i="7"/>
  <c r="N102" i="7"/>
  <c r="Q102" i="7"/>
  <c r="AO102" i="7"/>
  <c r="AN102" i="7"/>
  <c r="N101" i="7"/>
  <c r="Q101" i="7"/>
  <c r="AO101" i="7"/>
  <c r="AN101" i="7"/>
  <c r="N100" i="7"/>
  <c r="P100" i="7"/>
  <c r="Q100" i="7"/>
  <c r="AO100" i="7"/>
  <c r="AN100" i="7"/>
  <c r="N99" i="7"/>
  <c r="P99" i="7"/>
  <c r="Q99" i="7"/>
  <c r="AO99" i="7"/>
  <c r="AN99" i="7"/>
  <c r="N98" i="7"/>
  <c r="N97" i="7"/>
  <c r="N96" i="7"/>
  <c r="P96" i="7"/>
  <c r="Q96" i="7"/>
  <c r="AO96" i="7"/>
  <c r="AN96" i="7"/>
  <c r="N95" i="7"/>
  <c r="P95" i="7"/>
  <c r="Q95" i="7"/>
  <c r="AO95" i="7"/>
  <c r="AN95" i="7"/>
  <c r="N94" i="7"/>
  <c r="Q94" i="7"/>
  <c r="AO94" i="7"/>
  <c r="AN94" i="7"/>
  <c r="N93" i="7"/>
  <c r="Q93" i="7"/>
  <c r="AO93" i="7"/>
  <c r="AN93" i="7"/>
  <c r="N92" i="7"/>
  <c r="Q92" i="7"/>
  <c r="AO92" i="7"/>
  <c r="AN92" i="7"/>
  <c r="P92" i="7"/>
  <c r="N91" i="7"/>
  <c r="Q91" i="7"/>
  <c r="AO91" i="7"/>
  <c r="AN91" i="7"/>
  <c r="P91" i="7"/>
  <c r="N90" i="7"/>
  <c r="P90" i="7"/>
  <c r="Q90" i="7"/>
  <c r="AO90" i="7"/>
  <c r="AN90" i="7"/>
  <c r="N89" i="7"/>
  <c r="Q89" i="7"/>
  <c r="AO89" i="7"/>
  <c r="AN89" i="7"/>
  <c r="N88" i="7"/>
  <c r="Q88" i="7"/>
  <c r="AO88" i="7"/>
  <c r="AN88" i="7"/>
  <c r="N87" i="7"/>
  <c r="P87" i="7"/>
  <c r="Q87" i="7"/>
  <c r="AO87" i="7"/>
  <c r="AN87" i="7"/>
  <c r="N86" i="7"/>
  <c r="P86" i="7"/>
  <c r="Q86" i="7"/>
  <c r="AO86" i="7"/>
  <c r="AN86" i="7"/>
  <c r="N85" i="7"/>
  <c r="P85" i="7"/>
  <c r="Q85" i="7"/>
  <c r="AO85" i="7"/>
  <c r="AN85" i="7"/>
  <c r="N84" i="7"/>
  <c r="Q84" i="7"/>
  <c r="AO84" i="7"/>
  <c r="AN84" i="7"/>
  <c r="N83" i="7"/>
  <c r="P83" i="7"/>
  <c r="Q83" i="7"/>
  <c r="AO83" i="7"/>
  <c r="AN83" i="7"/>
  <c r="N82" i="7"/>
  <c r="Q82" i="7"/>
  <c r="AO82" i="7"/>
  <c r="AN82" i="7"/>
  <c r="P82" i="7"/>
  <c r="N81" i="7"/>
  <c r="P81" i="7"/>
  <c r="Q81" i="7"/>
  <c r="AO81" i="7"/>
  <c r="AN81" i="7"/>
  <c r="N80" i="7"/>
  <c r="Q80" i="7"/>
  <c r="AO80" i="7"/>
  <c r="AN80" i="7"/>
  <c r="N79" i="7"/>
  <c r="Q79" i="7"/>
  <c r="AO79" i="7"/>
  <c r="AN79" i="7"/>
  <c r="N78" i="7"/>
  <c r="P78" i="7"/>
  <c r="Q78" i="7"/>
  <c r="AO78" i="7"/>
  <c r="AN78" i="7"/>
  <c r="N77" i="7"/>
  <c r="P77" i="7"/>
  <c r="Q77" i="7"/>
  <c r="AO77" i="7"/>
  <c r="AN77" i="7"/>
  <c r="N76" i="7"/>
  <c r="Q76" i="7"/>
  <c r="AO76" i="7"/>
  <c r="AN76" i="7"/>
  <c r="P76" i="7"/>
  <c r="N75" i="7"/>
  <c r="P75" i="7"/>
  <c r="Q75" i="7"/>
  <c r="AO75" i="7"/>
  <c r="AN75" i="7"/>
  <c r="N74" i="7"/>
  <c r="P74" i="7"/>
  <c r="Q74" i="7"/>
  <c r="AO74" i="7"/>
  <c r="AN74" i="7"/>
  <c r="N73" i="7"/>
  <c r="Q73" i="7"/>
  <c r="AO73" i="7"/>
  <c r="AN73" i="7"/>
  <c r="N72" i="7"/>
  <c r="Q72" i="7"/>
  <c r="AO72" i="7"/>
  <c r="AN72" i="7"/>
  <c r="N71" i="7"/>
  <c r="Q71" i="7"/>
  <c r="AO71" i="7"/>
  <c r="AN71" i="7"/>
  <c r="N70" i="7"/>
  <c r="P70" i="7"/>
  <c r="Q70" i="7"/>
  <c r="AO70" i="7"/>
  <c r="AN70" i="7"/>
  <c r="N69" i="7"/>
  <c r="P69" i="7"/>
  <c r="Q69" i="7"/>
  <c r="AO69" i="7"/>
  <c r="AN69" i="7"/>
  <c r="N68" i="7"/>
  <c r="Q68" i="7"/>
  <c r="AO68" i="7"/>
  <c r="AN68" i="7"/>
  <c r="N67" i="7"/>
  <c r="Q67" i="7"/>
  <c r="AO67" i="7"/>
  <c r="AN67" i="7"/>
  <c r="N66" i="7"/>
  <c r="Q66" i="7"/>
  <c r="AO66" i="7"/>
  <c r="AN66" i="7"/>
  <c r="N65" i="7"/>
  <c r="Q65" i="7"/>
  <c r="AO65" i="7"/>
  <c r="AN65" i="7"/>
  <c r="N64" i="7"/>
  <c r="N63" i="7"/>
  <c r="P63" i="7"/>
  <c r="Q63" i="7"/>
  <c r="AO63" i="7"/>
  <c r="AN63" i="7"/>
  <c r="N62" i="7"/>
  <c r="P62" i="7"/>
  <c r="Q62" i="7"/>
  <c r="AO62" i="7"/>
  <c r="AN62" i="7"/>
  <c r="N61" i="7"/>
  <c r="P61" i="7"/>
  <c r="Q61" i="7"/>
  <c r="AO61" i="7"/>
  <c r="AN61" i="7"/>
  <c r="N60" i="7"/>
  <c r="Q60" i="7"/>
  <c r="AO60" i="7"/>
  <c r="AN60" i="7"/>
  <c r="N59" i="7"/>
  <c r="Q59" i="7"/>
  <c r="AO59" i="7"/>
  <c r="AN59" i="7"/>
  <c r="N58" i="7"/>
  <c r="Q58" i="7"/>
  <c r="AO58" i="7"/>
  <c r="AN58" i="7"/>
  <c r="N57" i="7"/>
  <c r="Q57" i="7"/>
  <c r="AO57" i="7"/>
  <c r="AN57" i="7"/>
  <c r="N56" i="7"/>
  <c r="N55" i="7"/>
  <c r="N54" i="7"/>
  <c r="N53" i="7"/>
  <c r="P53" i="7"/>
  <c r="Q53" i="7"/>
  <c r="AO53" i="7"/>
  <c r="AN53" i="7"/>
  <c r="N52" i="7"/>
  <c r="P52" i="7"/>
  <c r="Q52" i="7"/>
  <c r="AO52" i="7"/>
  <c r="AN52" i="7"/>
  <c r="N51" i="7"/>
  <c r="P51" i="7"/>
  <c r="Q51" i="7"/>
  <c r="AO51" i="7"/>
  <c r="AN51" i="7"/>
  <c r="N50" i="7"/>
  <c r="Q50" i="7"/>
  <c r="AO50" i="7"/>
  <c r="AN50" i="7"/>
  <c r="P50" i="7"/>
  <c r="N49" i="7"/>
  <c r="Q49" i="7"/>
  <c r="AO49" i="7"/>
  <c r="AN49" i="7"/>
  <c r="N48" i="7"/>
  <c r="Q48" i="7"/>
  <c r="AO48" i="7"/>
  <c r="AN48" i="7"/>
  <c r="N47" i="7"/>
  <c r="N46" i="7"/>
  <c r="P46" i="7"/>
  <c r="Q46" i="7"/>
  <c r="AO46" i="7"/>
  <c r="AN46" i="7"/>
  <c r="N45" i="7"/>
  <c r="P45" i="7"/>
  <c r="Q45" i="7"/>
  <c r="AO45" i="7"/>
  <c r="AN45" i="7"/>
  <c r="N44" i="7"/>
  <c r="Q44" i="7"/>
  <c r="AO44" i="7"/>
  <c r="AN44" i="7"/>
  <c r="N43" i="7"/>
  <c r="Q43" i="7"/>
  <c r="AO43" i="7"/>
  <c r="AN43" i="7"/>
  <c r="N42" i="7"/>
  <c r="Q42" i="7"/>
  <c r="AO42" i="7"/>
  <c r="AN42" i="7"/>
  <c r="N41" i="7"/>
  <c r="N40" i="7"/>
  <c r="N39" i="7"/>
  <c r="P39" i="7"/>
  <c r="Q39" i="7"/>
  <c r="AO39" i="7"/>
  <c r="AN39" i="7"/>
  <c r="N38" i="7"/>
  <c r="P38" i="7"/>
  <c r="Q38" i="7"/>
  <c r="AO38" i="7"/>
  <c r="AN38" i="7"/>
  <c r="N37" i="7"/>
  <c r="P37" i="7"/>
  <c r="Q37" i="7"/>
  <c r="AO37" i="7"/>
  <c r="AN37" i="7"/>
  <c r="N36" i="7"/>
  <c r="Q36" i="7"/>
  <c r="AO36" i="7"/>
  <c r="AN36" i="7"/>
  <c r="N35" i="7"/>
  <c r="Q35" i="7"/>
  <c r="AO35" i="7"/>
  <c r="AN35" i="7"/>
  <c r="N34" i="7"/>
  <c r="Q34" i="7"/>
  <c r="AO34" i="7"/>
  <c r="AN34" i="7"/>
  <c r="N33" i="7"/>
  <c r="N32" i="7"/>
  <c r="P32" i="7"/>
  <c r="Q32" i="7"/>
  <c r="AO32" i="7"/>
  <c r="AN32" i="7"/>
  <c r="N31" i="7"/>
  <c r="P31" i="7"/>
  <c r="Q31" i="7"/>
  <c r="AO31" i="7"/>
  <c r="AN31" i="7"/>
  <c r="N30" i="7"/>
  <c r="P30" i="7"/>
  <c r="Q30" i="7"/>
  <c r="AO30" i="7"/>
  <c r="AN30" i="7"/>
  <c r="N29" i="7"/>
  <c r="Q29" i="7"/>
  <c r="AO29" i="7"/>
  <c r="AN29" i="7"/>
  <c r="N28" i="7"/>
  <c r="Q28" i="7"/>
  <c r="AO28" i="7"/>
  <c r="AN28" i="7"/>
  <c r="N27" i="7"/>
  <c r="Q27" i="7"/>
  <c r="AO27" i="7"/>
  <c r="AN27" i="7"/>
  <c r="N26" i="7"/>
  <c r="Q26" i="7"/>
  <c r="AO26" i="7"/>
  <c r="AN26" i="7"/>
  <c r="N25" i="7"/>
  <c r="Q25" i="7"/>
  <c r="AO25" i="7"/>
  <c r="AN25" i="7"/>
  <c r="N24" i="7"/>
  <c r="Q24" i="7"/>
  <c r="AO24" i="7"/>
  <c r="AN24" i="7"/>
  <c r="N23" i="7"/>
  <c r="N22" i="7"/>
  <c r="P22" i="7"/>
  <c r="Q22" i="7"/>
  <c r="AO22" i="7"/>
  <c r="AN22" i="7"/>
  <c r="N21" i="7"/>
  <c r="P21" i="7"/>
  <c r="Q21" i="7"/>
  <c r="AO21" i="7"/>
  <c r="AN21" i="7"/>
  <c r="N20" i="7"/>
  <c r="P20" i="7"/>
  <c r="Q20" i="7"/>
  <c r="AO20" i="7"/>
  <c r="AN20" i="7"/>
  <c r="N19" i="7"/>
  <c r="P19" i="7"/>
  <c r="Q19" i="7"/>
  <c r="AO19" i="7"/>
  <c r="AN19" i="7"/>
  <c r="N18" i="7"/>
  <c r="Q18" i="7"/>
  <c r="AO18" i="7"/>
  <c r="AN18" i="7"/>
  <c r="N17" i="7"/>
  <c r="Q17" i="7"/>
  <c r="AO17" i="7"/>
  <c r="AN17" i="7"/>
  <c r="N16" i="7"/>
  <c r="Q16" i="7"/>
  <c r="AO16" i="7"/>
  <c r="AN16" i="7"/>
  <c r="N15" i="7"/>
  <c r="Q15" i="7"/>
  <c r="AO15" i="7"/>
  <c r="AN15" i="7"/>
  <c r="N14" i="7"/>
  <c r="Q14" i="7"/>
  <c r="AO14" i="7"/>
  <c r="AN14" i="7"/>
  <c r="N13" i="7"/>
  <c r="N12" i="7"/>
  <c r="P12" i="7"/>
  <c r="Q12" i="7"/>
  <c r="AO12" i="7"/>
  <c r="AN12" i="7"/>
  <c r="N11" i="7"/>
  <c r="P11" i="7"/>
  <c r="Q11" i="7"/>
  <c r="AO11" i="7"/>
  <c r="AN11" i="7"/>
  <c r="N10" i="7"/>
  <c r="P10" i="7"/>
  <c r="Q10" i="7"/>
  <c r="AO10" i="7"/>
  <c r="AN10" i="7"/>
  <c r="N9" i="7"/>
  <c r="P9" i="7"/>
  <c r="Q9" i="7"/>
  <c r="AO9" i="7"/>
  <c r="AN9" i="7"/>
  <c r="N8" i="7"/>
  <c r="Q8" i="7"/>
  <c r="AO8" i="7"/>
  <c r="AN8" i="7"/>
  <c r="N7" i="7"/>
  <c r="Q7" i="7"/>
  <c r="AO7" i="7"/>
  <c r="AN7" i="7"/>
  <c r="N6" i="7"/>
  <c r="Q6" i="7"/>
  <c r="AO6" i="7"/>
  <c r="AN6" i="7"/>
  <c r="N5" i="7"/>
  <c r="Q5" i="7"/>
  <c r="AO5" i="7"/>
  <c r="AN5" i="7"/>
  <c r="N4" i="7"/>
  <c r="Q4" i="7"/>
  <c r="AO4" i="7"/>
  <c r="AN4" i="7"/>
  <c r="N3" i="7"/>
  <c r="Q3" i="7"/>
  <c r="AO3" i="7"/>
  <c r="AN3" i="7"/>
  <c r="N2" i="7"/>
  <c r="Q2" i="7"/>
  <c r="AO2" i="7"/>
  <c r="AN2" i="7"/>
  <c r="R247" i="1"/>
  <c r="S247" i="1"/>
  <c r="R246" i="1"/>
  <c r="S246" i="1"/>
  <c r="R245" i="1"/>
  <c r="S245" i="1"/>
  <c r="R242" i="1"/>
  <c r="S242" i="1"/>
  <c r="R239" i="1"/>
  <c r="S239" i="1"/>
  <c r="R238" i="1"/>
  <c r="S238" i="1"/>
  <c r="R231" i="1"/>
  <c r="S231" i="1"/>
  <c r="R230" i="1"/>
  <c r="S230" i="1"/>
  <c r="R249" i="1"/>
  <c r="S249" i="1"/>
  <c r="R248" i="1"/>
  <c r="S248" i="1"/>
  <c r="R243" i="1"/>
  <c r="S243" i="1"/>
  <c r="R240" i="1"/>
  <c r="S240" i="1"/>
  <c r="R236" i="1"/>
  <c r="S236" i="1"/>
  <c r="R233" i="1"/>
  <c r="S233" i="1"/>
  <c r="R250" i="1"/>
  <c r="S250" i="1"/>
  <c r="R244" i="1"/>
  <c r="S244" i="1"/>
  <c r="R241" i="1"/>
  <c r="S241" i="1"/>
  <c r="R237" i="1"/>
  <c r="S237" i="1"/>
  <c r="R235" i="1"/>
  <c r="S235" i="1"/>
  <c r="R234" i="1"/>
  <c r="S234" i="1"/>
  <c r="R232" i="1"/>
  <c r="S232" i="1"/>
  <c r="R223" i="1"/>
  <c r="P126" i="1"/>
  <c r="S126" i="1"/>
  <c r="C4" i="5"/>
  <c r="AQ126" i="1"/>
  <c r="P79" i="1"/>
  <c r="S79" i="1"/>
  <c r="C3" i="5"/>
  <c r="AP79" i="1"/>
  <c r="AQ79" i="1"/>
  <c r="P190" i="1"/>
  <c r="S190" i="1"/>
  <c r="P207" i="1"/>
  <c r="S207" i="1"/>
  <c r="P183" i="1"/>
  <c r="S183" i="1"/>
  <c r="P169" i="1"/>
  <c r="S169" i="1"/>
  <c r="P175" i="1"/>
  <c r="S175" i="1"/>
  <c r="P189" i="1"/>
  <c r="S189" i="1"/>
  <c r="P204" i="1"/>
  <c r="P202" i="1"/>
  <c r="P201" i="1"/>
  <c r="P192" i="1"/>
  <c r="P187" i="1"/>
  <c r="P186" i="1"/>
  <c r="P182" i="1"/>
  <c r="P180" i="1"/>
  <c r="P179" i="1"/>
  <c r="P174" i="1"/>
  <c r="P170" i="1"/>
  <c r="P167" i="1"/>
  <c r="P165" i="1"/>
  <c r="P163" i="1"/>
  <c r="P162" i="1"/>
  <c r="P159" i="1"/>
  <c r="P156" i="1"/>
  <c r="P154" i="1"/>
  <c r="P153" i="1"/>
  <c r="R229" i="1"/>
  <c r="S229" i="1"/>
  <c r="R228" i="1"/>
  <c r="S228" i="1"/>
  <c r="R217" i="1"/>
  <c r="S217" i="1"/>
  <c r="R211" i="1"/>
  <c r="S211" i="1"/>
  <c r="R210" i="1"/>
  <c r="S210" i="1"/>
  <c r="R208" i="1"/>
  <c r="S208" i="1"/>
  <c r="S204" i="1"/>
  <c r="S202" i="1"/>
  <c r="S201" i="1"/>
  <c r="S192" i="1"/>
  <c r="S187" i="1"/>
  <c r="S186" i="1"/>
  <c r="S182" i="1"/>
  <c r="S180" i="1"/>
  <c r="S179" i="1"/>
  <c r="S174" i="1"/>
  <c r="S170" i="1"/>
  <c r="S167" i="1"/>
  <c r="S165" i="1"/>
  <c r="S163" i="1"/>
  <c r="S162" i="1"/>
  <c r="S159" i="1"/>
  <c r="S156" i="1"/>
  <c r="S154" i="1"/>
  <c r="S153" i="1"/>
  <c r="P150" i="1"/>
  <c r="S150" i="1"/>
  <c r="P148" i="1"/>
  <c r="S148" i="1"/>
  <c r="P147" i="1"/>
  <c r="S147" i="1"/>
  <c r="P144" i="1"/>
  <c r="S144" i="1"/>
  <c r="P143" i="1"/>
  <c r="S143" i="1"/>
  <c r="P140" i="1"/>
  <c r="S140" i="1"/>
  <c r="P139" i="1"/>
  <c r="S139" i="1"/>
  <c r="P127" i="1"/>
  <c r="S127" i="1"/>
  <c r="P123" i="1"/>
  <c r="S123" i="1"/>
  <c r="P118" i="1"/>
  <c r="S118" i="1"/>
  <c r="P114" i="1"/>
  <c r="S114" i="1"/>
  <c r="P111" i="1"/>
  <c r="S111" i="1"/>
  <c r="P108" i="1"/>
  <c r="S108" i="1"/>
  <c r="P102" i="1"/>
  <c r="S102" i="1"/>
  <c r="P101" i="1"/>
  <c r="S101" i="1"/>
  <c r="P94" i="1"/>
  <c r="S94" i="1"/>
  <c r="P93" i="1"/>
  <c r="S93" i="1"/>
  <c r="P89" i="1"/>
  <c r="S89" i="1"/>
  <c r="P88" i="1"/>
  <c r="S88" i="1"/>
  <c r="P84" i="1"/>
  <c r="S84" i="1"/>
  <c r="P80" i="1"/>
  <c r="S80" i="1"/>
  <c r="P73" i="1"/>
  <c r="S73" i="1"/>
  <c r="P68" i="1"/>
  <c r="S68" i="1"/>
  <c r="P60" i="1"/>
  <c r="S60" i="1"/>
  <c r="P48" i="1"/>
  <c r="S48" i="1"/>
  <c r="P44" i="1"/>
  <c r="S44" i="1"/>
  <c r="P43" i="1"/>
  <c r="S43" i="1"/>
  <c r="P36" i="1"/>
  <c r="S36" i="1"/>
  <c r="P35" i="1"/>
  <c r="S35" i="1"/>
  <c r="P29" i="1"/>
  <c r="S29" i="1"/>
  <c r="P27" i="1"/>
  <c r="S27" i="1"/>
  <c r="P25" i="1"/>
  <c r="S25" i="1"/>
  <c r="P24" i="1"/>
  <c r="S24" i="1"/>
  <c r="P18" i="1"/>
  <c r="S18" i="1"/>
  <c r="P8" i="1"/>
  <c r="S8" i="1"/>
  <c r="P7" i="1"/>
  <c r="S7" i="1"/>
  <c r="R200" i="1"/>
  <c r="E74" i="2"/>
  <c r="S200" i="1"/>
  <c r="K74" i="2"/>
  <c r="AQ200" i="1"/>
  <c r="R178" i="1"/>
  <c r="S178" i="1"/>
  <c r="AQ178" i="1"/>
  <c r="R172" i="1"/>
  <c r="S172" i="1"/>
  <c r="AQ172" i="1"/>
  <c r="R166" i="1"/>
  <c r="S166" i="1"/>
  <c r="AQ166" i="1"/>
  <c r="R161" i="1"/>
  <c r="S161" i="1"/>
  <c r="AQ161" i="1"/>
  <c r="P151" i="1"/>
  <c r="R151" i="1"/>
  <c r="S151" i="1"/>
  <c r="AQ151" i="1"/>
  <c r="P146" i="1"/>
  <c r="R146" i="1"/>
  <c r="S146" i="1"/>
  <c r="AQ146" i="1"/>
  <c r="P145" i="1"/>
  <c r="R145" i="1"/>
  <c r="S145" i="1"/>
  <c r="AQ145" i="1"/>
  <c r="P141" i="1"/>
  <c r="R141" i="1"/>
  <c r="S141" i="1"/>
  <c r="AQ141" i="1"/>
  <c r="P109" i="1"/>
  <c r="R109" i="1"/>
  <c r="S109" i="1"/>
  <c r="AQ109" i="1"/>
  <c r="P96" i="1"/>
  <c r="R96" i="1"/>
  <c r="S96" i="1"/>
  <c r="AQ96" i="1"/>
  <c r="P95" i="1"/>
  <c r="R95" i="1"/>
  <c r="S95" i="1"/>
  <c r="AQ95" i="1"/>
  <c r="P90" i="1"/>
  <c r="R90" i="1"/>
  <c r="S90" i="1"/>
  <c r="AQ90" i="1"/>
  <c r="P74" i="1"/>
  <c r="R74" i="1"/>
  <c r="S74" i="1"/>
  <c r="AQ74" i="1"/>
  <c r="P70" i="1"/>
  <c r="R70" i="1"/>
  <c r="S70" i="1"/>
  <c r="AQ70" i="1"/>
  <c r="P63" i="1"/>
  <c r="R63" i="1"/>
  <c r="S63" i="1"/>
  <c r="AQ63" i="1"/>
  <c r="P61" i="1"/>
  <c r="R61" i="1"/>
  <c r="S61" i="1"/>
  <c r="AQ61" i="1"/>
  <c r="P51" i="1"/>
  <c r="R51" i="1"/>
  <c r="S51" i="1"/>
  <c r="AQ51" i="1"/>
  <c r="P45" i="1"/>
  <c r="R45" i="1"/>
  <c r="S45" i="1"/>
  <c r="AQ45" i="1"/>
  <c r="P38" i="1"/>
  <c r="R38" i="1"/>
  <c r="S38" i="1"/>
  <c r="AQ38" i="1"/>
  <c r="P30" i="1"/>
  <c r="R30" i="1"/>
  <c r="S30" i="1"/>
  <c r="AQ30" i="1"/>
  <c r="P22" i="1"/>
  <c r="R22" i="1"/>
  <c r="S22" i="1"/>
  <c r="AQ22" i="1"/>
  <c r="P20" i="1"/>
  <c r="R20" i="1"/>
  <c r="S20" i="1"/>
  <c r="AQ20" i="1"/>
  <c r="P19" i="1"/>
  <c r="R19" i="1"/>
  <c r="S19" i="1"/>
  <c r="AQ19" i="1"/>
  <c r="P12" i="1"/>
  <c r="R12" i="1"/>
  <c r="S12" i="1"/>
  <c r="AQ12" i="1"/>
  <c r="P10" i="1"/>
  <c r="R10" i="1"/>
  <c r="S10" i="1"/>
  <c r="AQ10" i="1"/>
  <c r="P9" i="1"/>
  <c r="R9" i="1"/>
  <c r="S9" i="1"/>
  <c r="AQ9" i="1"/>
  <c r="S223" i="1"/>
  <c r="AQ223" i="1"/>
  <c r="R222" i="1"/>
  <c r="S222" i="1"/>
  <c r="AQ222" i="1"/>
  <c r="R221" i="1"/>
  <c r="S221" i="1"/>
  <c r="AQ221" i="1"/>
  <c r="R220" i="1"/>
  <c r="S220" i="1"/>
  <c r="AQ220" i="1"/>
  <c r="R219" i="1"/>
  <c r="S219" i="1"/>
  <c r="AQ219" i="1"/>
  <c r="R213" i="1"/>
  <c r="S213" i="1"/>
  <c r="AQ213" i="1"/>
  <c r="R206" i="1"/>
  <c r="S206" i="1"/>
  <c r="AQ206" i="1"/>
  <c r="R205" i="1"/>
  <c r="S205" i="1"/>
  <c r="AQ205" i="1"/>
  <c r="R199" i="1"/>
  <c r="S199" i="1"/>
  <c r="AQ199" i="1"/>
  <c r="R198" i="1"/>
  <c r="S198" i="1"/>
  <c r="AQ198" i="1"/>
  <c r="R194" i="1"/>
  <c r="S194" i="1"/>
  <c r="AQ194" i="1"/>
  <c r="R193" i="1"/>
  <c r="S193" i="1"/>
  <c r="AQ193" i="1"/>
  <c r="R185" i="1"/>
  <c r="S185" i="1"/>
  <c r="AQ185" i="1"/>
  <c r="R184" i="1"/>
  <c r="S184" i="1"/>
  <c r="AQ184" i="1"/>
  <c r="P133" i="1"/>
  <c r="R133" i="1"/>
  <c r="S133" i="1"/>
  <c r="AQ133" i="1"/>
  <c r="P132" i="1"/>
  <c r="R132" i="1"/>
  <c r="S132" i="1"/>
  <c r="AQ132" i="1"/>
  <c r="P128" i="1"/>
  <c r="R128" i="1"/>
  <c r="S128" i="1"/>
  <c r="AQ128" i="1"/>
  <c r="P119" i="1"/>
  <c r="R119" i="1"/>
  <c r="S119" i="1"/>
  <c r="AQ119" i="1"/>
  <c r="P112" i="1"/>
  <c r="R112" i="1"/>
  <c r="S112" i="1"/>
  <c r="AQ112" i="1"/>
  <c r="P81" i="1"/>
  <c r="R81" i="1"/>
  <c r="S81" i="1"/>
  <c r="AQ81" i="1"/>
  <c r="AP223" i="1"/>
  <c r="AP222" i="1"/>
  <c r="AP221" i="1"/>
  <c r="AP220" i="1"/>
  <c r="AP219" i="1"/>
  <c r="AP213" i="1"/>
  <c r="AP206" i="1"/>
  <c r="AP205" i="1"/>
  <c r="AP199" i="1"/>
  <c r="AP198" i="1"/>
  <c r="AP194" i="1"/>
  <c r="AP193" i="1"/>
  <c r="AP185" i="1"/>
  <c r="AP184" i="1"/>
  <c r="AP133" i="1"/>
  <c r="AP132" i="1"/>
  <c r="AP128" i="1"/>
  <c r="AP119" i="1"/>
  <c r="AP112" i="1"/>
  <c r="AP81" i="1"/>
  <c r="R177" i="1"/>
  <c r="E28" i="4"/>
  <c r="S177" i="1"/>
  <c r="K91" i="2"/>
  <c r="AQ177" i="1"/>
  <c r="R160" i="1"/>
  <c r="S160" i="1"/>
  <c r="AQ160" i="1"/>
  <c r="P152" i="1"/>
  <c r="R152" i="1"/>
  <c r="S152" i="1"/>
  <c r="AQ152" i="1"/>
  <c r="P135" i="1"/>
  <c r="R135" i="1"/>
  <c r="S135" i="1"/>
  <c r="AQ135" i="1"/>
  <c r="P134" i="1"/>
  <c r="R134" i="1"/>
  <c r="S134" i="1"/>
  <c r="AQ134" i="1"/>
  <c r="P125" i="1"/>
  <c r="R125" i="1"/>
  <c r="S125" i="1"/>
  <c r="AQ125" i="1"/>
  <c r="P124" i="1"/>
  <c r="R124" i="1"/>
  <c r="S124" i="1"/>
  <c r="AQ124" i="1"/>
  <c r="P69" i="1"/>
  <c r="R69" i="1"/>
  <c r="S69" i="1"/>
  <c r="AQ69" i="1"/>
  <c r="P62" i="1"/>
  <c r="R62" i="1"/>
  <c r="S62" i="1"/>
  <c r="AQ62" i="1"/>
  <c r="P53" i="1"/>
  <c r="R53" i="1"/>
  <c r="S53" i="1"/>
  <c r="AQ53" i="1"/>
  <c r="P52" i="1"/>
  <c r="R52" i="1"/>
  <c r="S52" i="1"/>
  <c r="AQ52" i="1"/>
  <c r="P46" i="1"/>
  <c r="R46" i="1"/>
  <c r="S46" i="1"/>
  <c r="AQ46" i="1"/>
  <c r="P39" i="1"/>
  <c r="R39" i="1"/>
  <c r="S39" i="1"/>
  <c r="AQ39" i="1"/>
  <c r="P37" i="1"/>
  <c r="R37" i="1"/>
  <c r="S37" i="1"/>
  <c r="AQ37" i="1"/>
  <c r="P32" i="1"/>
  <c r="R32" i="1"/>
  <c r="S32" i="1"/>
  <c r="AQ32" i="1"/>
  <c r="P31" i="1"/>
  <c r="R31" i="1"/>
  <c r="S31" i="1"/>
  <c r="AQ31" i="1"/>
  <c r="P21" i="1"/>
  <c r="R21" i="1"/>
  <c r="S21" i="1"/>
  <c r="AQ21" i="1"/>
  <c r="P11" i="1"/>
  <c r="R11" i="1"/>
  <c r="S11" i="1"/>
  <c r="AQ11" i="1"/>
  <c r="H91" i="2"/>
  <c r="AP11" i="1"/>
  <c r="AP177" i="1"/>
  <c r="AP160" i="1"/>
  <c r="AP152" i="1"/>
  <c r="AP135" i="1"/>
  <c r="AP134" i="1"/>
  <c r="AP125" i="1"/>
  <c r="AP124" i="1"/>
  <c r="AP69" i="1"/>
  <c r="AP62" i="1"/>
  <c r="AP53" i="1"/>
  <c r="AP52" i="1"/>
  <c r="AP46" i="1"/>
  <c r="AP39" i="1"/>
  <c r="AP37" i="1"/>
  <c r="AP32" i="1"/>
  <c r="AP31" i="1"/>
  <c r="AP21" i="1"/>
  <c r="H74" i="2"/>
  <c r="AP9" i="1"/>
  <c r="AP200" i="1"/>
  <c r="AP178" i="1"/>
  <c r="AP172" i="1"/>
  <c r="AP166" i="1"/>
  <c r="AP161" i="1"/>
  <c r="AP151" i="1"/>
  <c r="AP146" i="1"/>
  <c r="AP145" i="1"/>
  <c r="AP141" i="1"/>
  <c r="AP109" i="1"/>
  <c r="AP96" i="1"/>
  <c r="AP95" i="1"/>
  <c r="AP90" i="1"/>
  <c r="AP74" i="1"/>
  <c r="AP70" i="1"/>
  <c r="AP63" i="1"/>
  <c r="AP61" i="1"/>
  <c r="AP51" i="1"/>
  <c r="AP45" i="1"/>
  <c r="AP38" i="1"/>
  <c r="AP30" i="1"/>
  <c r="AP22" i="1"/>
  <c r="AP20" i="1"/>
  <c r="AP19" i="1"/>
  <c r="AP12" i="1"/>
  <c r="AP10" i="1"/>
  <c r="F91" i="2"/>
  <c r="G91" i="2"/>
  <c r="I91" i="2"/>
  <c r="L91" i="2"/>
  <c r="M91" i="2"/>
  <c r="N91" i="2"/>
  <c r="O91" i="2"/>
  <c r="P91" i="2"/>
  <c r="Q91" i="2"/>
  <c r="R91" i="2"/>
  <c r="S91" i="2"/>
  <c r="T91" i="2"/>
  <c r="U91" i="2"/>
  <c r="V91" i="2"/>
  <c r="E91" i="2"/>
  <c r="F74" i="2"/>
  <c r="G74" i="2"/>
  <c r="I74" i="2"/>
  <c r="J74" i="2"/>
  <c r="L74" i="2"/>
  <c r="M74" i="2"/>
  <c r="N74" i="2"/>
  <c r="O74" i="2"/>
  <c r="P74" i="2"/>
  <c r="Q74" i="2"/>
  <c r="R74" i="2"/>
  <c r="S74" i="2"/>
  <c r="T74" i="2"/>
  <c r="U74" i="2"/>
  <c r="V74" i="2"/>
  <c r="AQ229" i="1"/>
  <c r="AQ228" i="1"/>
  <c r="R227" i="1"/>
  <c r="S227" i="1"/>
  <c r="AQ227" i="1"/>
  <c r="R226" i="1"/>
  <c r="S226" i="1"/>
  <c r="AQ226" i="1"/>
  <c r="R225" i="1"/>
  <c r="S225" i="1"/>
  <c r="AQ225" i="1"/>
  <c r="R218" i="1"/>
  <c r="S218" i="1"/>
  <c r="AQ218" i="1"/>
  <c r="AQ217" i="1"/>
  <c r="R216" i="1"/>
  <c r="S216" i="1"/>
  <c r="AQ216" i="1"/>
  <c r="R215" i="1"/>
  <c r="S215" i="1"/>
  <c r="AQ215" i="1"/>
  <c r="R212" i="1"/>
  <c r="S212" i="1"/>
  <c r="AQ212" i="1"/>
  <c r="AQ211" i="1"/>
  <c r="AQ210" i="1"/>
  <c r="R209" i="1"/>
  <c r="S209" i="1"/>
  <c r="AQ209" i="1"/>
  <c r="AQ208" i="1"/>
  <c r="AQ207" i="1"/>
  <c r="AQ204" i="1"/>
  <c r="R203" i="1"/>
  <c r="S203" i="1"/>
  <c r="AQ203" i="1"/>
  <c r="AQ202" i="1"/>
  <c r="AQ201" i="1"/>
  <c r="R197" i="1"/>
  <c r="S197" i="1"/>
  <c r="AQ197" i="1"/>
  <c r="R196" i="1"/>
  <c r="S196" i="1"/>
  <c r="AQ196" i="1"/>
  <c r="R195" i="1"/>
  <c r="S195" i="1"/>
  <c r="AQ195" i="1"/>
  <c r="AQ192" i="1"/>
  <c r="R191" i="1"/>
  <c r="S191" i="1"/>
  <c r="AQ191" i="1"/>
  <c r="AQ190" i="1"/>
  <c r="AQ189" i="1"/>
  <c r="R188" i="1"/>
  <c r="S188" i="1"/>
  <c r="AQ188" i="1"/>
  <c r="AQ187" i="1"/>
  <c r="AQ186" i="1"/>
  <c r="AQ183" i="1"/>
  <c r="AQ182" i="1"/>
  <c r="R181" i="1"/>
  <c r="S181" i="1"/>
  <c r="AQ181" i="1"/>
  <c r="AQ180" i="1"/>
  <c r="AQ179" i="1"/>
  <c r="R176" i="1"/>
  <c r="S176" i="1"/>
  <c r="AQ176" i="1"/>
  <c r="AQ175" i="1"/>
  <c r="AQ174" i="1"/>
  <c r="R173" i="1"/>
  <c r="S173" i="1"/>
  <c r="AQ173" i="1"/>
  <c r="R171" i="1"/>
  <c r="S171" i="1"/>
  <c r="AQ171" i="1"/>
  <c r="AQ170" i="1"/>
  <c r="AQ169" i="1"/>
  <c r="R168" i="1"/>
  <c r="S168" i="1"/>
  <c r="AQ168" i="1"/>
  <c r="AQ167" i="1"/>
  <c r="AQ165" i="1"/>
  <c r="R164" i="1"/>
  <c r="S164" i="1"/>
  <c r="AQ164" i="1"/>
  <c r="AQ163" i="1"/>
  <c r="AQ162" i="1"/>
  <c r="AQ159" i="1"/>
  <c r="R158" i="1"/>
  <c r="S158" i="1"/>
  <c r="AQ158" i="1"/>
  <c r="R157" i="1"/>
  <c r="S157" i="1"/>
  <c r="AQ157" i="1"/>
  <c r="AQ156" i="1"/>
  <c r="R155" i="1"/>
  <c r="S155" i="1"/>
  <c r="AQ155" i="1"/>
  <c r="AQ154" i="1"/>
  <c r="AQ153" i="1"/>
  <c r="AQ150" i="1"/>
  <c r="P149" i="1"/>
  <c r="G14" i="3"/>
  <c r="S149" i="1"/>
  <c r="AQ149" i="1"/>
  <c r="AQ148" i="1"/>
  <c r="AQ147" i="1"/>
  <c r="AQ144" i="1"/>
  <c r="AQ143" i="1"/>
  <c r="P142" i="1"/>
  <c r="G21" i="3"/>
  <c r="S142" i="1"/>
  <c r="AQ142" i="1"/>
  <c r="AQ140" i="1"/>
  <c r="AQ139" i="1"/>
  <c r="P138" i="1"/>
  <c r="R138" i="1"/>
  <c r="S138" i="1"/>
  <c r="AQ138" i="1"/>
  <c r="P137" i="1"/>
  <c r="S137" i="1"/>
  <c r="AQ137" i="1"/>
  <c r="P131" i="1"/>
  <c r="S131" i="1"/>
  <c r="AQ131" i="1"/>
  <c r="P130" i="1"/>
  <c r="R130" i="1"/>
  <c r="S130" i="1"/>
  <c r="AQ130" i="1"/>
  <c r="P129" i="1"/>
  <c r="R129" i="1"/>
  <c r="S129" i="1"/>
  <c r="AQ129" i="1"/>
  <c r="AQ127" i="1"/>
  <c r="AQ123" i="1"/>
  <c r="P122" i="1"/>
  <c r="R122" i="1"/>
  <c r="S122" i="1"/>
  <c r="AQ122" i="1"/>
  <c r="P121" i="1"/>
  <c r="S121" i="1"/>
  <c r="AQ121" i="1"/>
  <c r="P120" i="1"/>
  <c r="S120" i="1"/>
  <c r="AQ120" i="1"/>
  <c r="AQ118" i="1"/>
  <c r="P117" i="1"/>
  <c r="R117" i="1"/>
  <c r="S117" i="1"/>
  <c r="AQ117" i="1"/>
  <c r="P116" i="1"/>
  <c r="S116" i="1"/>
  <c r="AQ116" i="1"/>
  <c r="P115" i="1"/>
  <c r="R115" i="1"/>
  <c r="S115" i="1"/>
  <c r="AQ115" i="1"/>
  <c r="AQ114" i="1"/>
  <c r="P113" i="1"/>
  <c r="S113" i="1"/>
  <c r="AQ113" i="1"/>
  <c r="AQ111" i="1"/>
  <c r="P110" i="1"/>
  <c r="S110" i="1"/>
  <c r="AQ110" i="1"/>
  <c r="AQ108" i="1"/>
  <c r="P107" i="1"/>
  <c r="S107" i="1"/>
  <c r="AQ107" i="1"/>
  <c r="P106" i="1"/>
  <c r="S106" i="1"/>
  <c r="AQ106" i="1"/>
  <c r="P105" i="1"/>
  <c r="R105" i="1"/>
  <c r="S105" i="1"/>
  <c r="AQ105" i="1"/>
  <c r="AQ102" i="1"/>
  <c r="AQ101" i="1"/>
  <c r="P100" i="1"/>
  <c r="R100" i="1"/>
  <c r="S100" i="1"/>
  <c r="AQ100" i="1"/>
  <c r="P99" i="1"/>
  <c r="R99" i="1"/>
  <c r="S99" i="1"/>
  <c r="AQ99" i="1"/>
  <c r="AQ94" i="1"/>
  <c r="AQ93" i="1"/>
  <c r="P92" i="1"/>
  <c r="S92" i="1"/>
  <c r="AQ92" i="1"/>
  <c r="P91" i="1"/>
  <c r="S91" i="1"/>
  <c r="AQ91" i="1"/>
  <c r="AQ89" i="1"/>
  <c r="AQ88" i="1"/>
  <c r="P87" i="1"/>
  <c r="R87" i="1"/>
  <c r="S87" i="1"/>
  <c r="AQ87" i="1"/>
  <c r="P86" i="1"/>
  <c r="R86" i="1"/>
  <c r="S86" i="1"/>
  <c r="AQ86" i="1"/>
  <c r="P85" i="1"/>
  <c r="R85" i="1"/>
  <c r="S85" i="1"/>
  <c r="AQ85" i="1"/>
  <c r="AQ84" i="1"/>
  <c r="P83" i="1"/>
  <c r="R83" i="1"/>
  <c r="S83" i="1"/>
  <c r="AQ83" i="1"/>
  <c r="P82" i="1"/>
  <c r="S82" i="1"/>
  <c r="AQ82" i="1"/>
  <c r="AQ80" i="1"/>
  <c r="P78" i="1"/>
  <c r="R78" i="1"/>
  <c r="S78" i="1"/>
  <c r="AQ78" i="1"/>
  <c r="P77" i="1"/>
  <c r="R77" i="1"/>
  <c r="S77" i="1"/>
  <c r="AQ77" i="1"/>
  <c r="P76" i="1"/>
  <c r="S76" i="1"/>
  <c r="AQ76" i="1"/>
  <c r="P75" i="1"/>
  <c r="R75" i="1"/>
  <c r="S75" i="1"/>
  <c r="AQ75" i="1"/>
  <c r="AQ73" i="1"/>
  <c r="P72" i="1"/>
  <c r="S72" i="1"/>
  <c r="AQ72" i="1"/>
  <c r="P71" i="1"/>
  <c r="S71" i="1"/>
  <c r="AQ71" i="1"/>
  <c r="AQ68" i="1"/>
  <c r="P67" i="1"/>
  <c r="S67" i="1"/>
  <c r="AQ67" i="1"/>
  <c r="P66" i="1"/>
  <c r="S66" i="1"/>
  <c r="AQ66" i="1"/>
  <c r="P65" i="1"/>
  <c r="S65" i="1"/>
  <c r="AQ65" i="1"/>
  <c r="AQ60" i="1"/>
  <c r="P59" i="1"/>
  <c r="S59" i="1"/>
  <c r="AQ59" i="1"/>
  <c r="P58" i="1"/>
  <c r="S58" i="1"/>
  <c r="AQ58" i="1"/>
  <c r="P57" i="1"/>
  <c r="S57" i="1"/>
  <c r="AQ57" i="1"/>
  <c r="P50" i="1"/>
  <c r="S50" i="1"/>
  <c r="AQ50" i="1"/>
  <c r="P49" i="1"/>
  <c r="S49" i="1"/>
  <c r="AQ49" i="1"/>
  <c r="AQ48" i="1"/>
  <c r="AQ44" i="1"/>
  <c r="AQ43" i="1"/>
  <c r="P42" i="1"/>
  <c r="S42" i="1"/>
  <c r="AQ42" i="1"/>
  <c r="AQ36" i="1"/>
  <c r="AQ35" i="1"/>
  <c r="P34" i="1"/>
  <c r="S34" i="1"/>
  <c r="AQ34" i="1"/>
  <c r="AQ29" i="1"/>
  <c r="P28" i="1"/>
  <c r="S28" i="1"/>
  <c r="AQ28" i="1"/>
  <c r="AQ27" i="1"/>
  <c r="P26" i="1"/>
  <c r="S26" i="1"/>
  <c r="AQ26" i="1"/>
  <c r="AQ25" i="1"/>
  <c r="AQ24" i="1"/>
  <c r="AQ18" i="1"/>
  <c r="P17" i="1"/>
  <c r="S17" i="1"/>
  <c r="AQ17" i="1"/>
  <c r="P16" i="1"/>
  <c r="S16" i="1"/>
  <c r="AQ16" i="1"/>
  <c r="P15" i="1"/>
  <c r="S15" i="1"/>
  <c r="AQ15" i="1"/>
  <c r="P14" i="1"/>
  <c r="S14" i="1"/>
  <c r="AQ14" i="1"/>
  <c r="AQ8" i="1"/>
  <c r="AQ7" i="1"/>
  <c r="P6" i="1"/>
  <c r="S6" i="1"/>
  <c r="AQ6" i="1"/>
  <c r="P5" i="1"/>
  <c r="S5" i="1"/>
  <c r="AQ5" i="1"/>
  <c r="P4" i="1"/>
  <c r="S4" i="1"/>
  <c r="AQ4" i="1"/>
  <c r="P3" i="1"/>
  <c r="S3" i="1"/>
  <c r="AQ3" i="1"/>
  <c r="P2" i="1"/>
  <c r="S2" i="1"/>
  <c r="AQ2" i="1"/>
  <c r="AP229" i="1"/>
  <c r="AP228" i="1"/>
  <c r="AP227" i="1"/>
  <c r="AP226" i="1"/>
  <c r="AP225" i="1"/>
  <c r="AP218" i="1"/>
  <c r="AP217" i="1"/>
  <c r="AP216" i="1"/>
  <c r="AP215" i="1"/>
  <c r="AP212" i="1"/>
  <c r="AP211" i="1"/>
  <c r="AP210" i="1"/>
  <c r="AP209" i="1"/>
  <c r="AP208" i="1"/>
  <c r="AP207" i="1"/>
  <c r="AP204" i="1"/>
  <c r="AP203" i="1"/>
  <c r="AP202" i="1"/>
  <c r="AP201" i="1"/>
  <c r="AP197" i="1"/>
  <c r="AP196" i="1"/>
  <c r="AP195" i="1"/>
  <c r="AP192" i="1"/>
  <c r="AP191" i="1"/>
  <c r="AP190" i="1"/>
  <c r="AP189" i="1"/>
  <c r="AP188" i="1"/>
  <c r="AP187" i="1"/>
  <c r="AP186" i="1"/>
  <c r="AP183" i="1"/>
  <c r="AP182" i="1"/>
  <c r="AP181" i="1"/>
  <c r="AP180" i="1"/>
  <c r="AP179" i="1"/>
  <c r="AP176" i="1"/>
  <c r="AP175" i="1"/>
  <c r="AP174" i="1"/>
  <c r="AP173" i="1"/>
  <c r="AP171" i="1"/>
  <c r="AP170" i="1"/>
  <c r="AP169" i="1"/>
  <c r="AP168" i="1"/>
  <c r="AP167" i="1"/>
  <c r="AP165" i="1"/>
  <c r="AP164" i="1"/>
  <c r="AP163" i="1"/>
  <c r="AP162" i="1"/>
  <c r="AP159" i="1"/>
  <c r="AP158" i="1"/>
  <c r="AP157" i="1"/>
  <c r="AP156" i="1"/>
  <c r="AP155" i="1"/>
  <c r="AP154" i="1"/>
  <c r="AP153" i="1"/>
  <c r="AP150" i="1"/>
  <c r="AP149" i="1"/>
  <c r="AP148" i="1"/>
  <c r="AP147" i="1"/>
  <c r="AP144" i="1"/>
  <c r="AP143" i="1"/>
  <c r="AP142" i="1"/>
  <c r="AP140" i="1"/>
  <c r="AP139" i="1"/>
  <c r="AP138" i="1"/>
  <c r="AP137" i="1"/>
  <c r="AP131" i="1"/>
  <c r="AP130" i="1"/>
  <c r="AP129" i="1"/>
  <c r="AP127" i="1"/>
  <c r="AP126" i="1"/>
  <c r="AP123" i="1"/>
  <c r="AP122" i="1"/>
  <c r="AP121" i="1"/>
  <c r="AP120" i="1"/>
  <c r="AP118" i="1"/>
  <c r="AP117" i="1"/>
  <c r="AP116" i="1"/>
  <c r="AP115" i="1"/>
  <c r="AP114" i="1"/>
  <c r="AP113" i="1"/>
  <c r="AP111" i="1"/>
  <c r="AP110" i="1"/>
  <c r="AP108" i="1"/>
  <c r="AP107" i="1"/>
  <c r="AP106" i="1"/>
  <c r="AP105" i="1"/>
  <c r="AP102" i="1"/>
  <c r="AP101" i="1"/>
  <c r="AP100" i="1"/>
  <c r="AP99" i="1"/>
  <c r="AP94" i="1"/>
  <c r="AP93" i="1"/>
  <c r="AP92" i="1"/>
  <c r="AP91" i="1"/>
  <c r="AP89" i="1"/>
  <c r="AP88" i="1"/>
  <c r="AP87" i="1"/>
  <c r="AP86" i="1"/>
  <c r="AP85" i="1"/>
  <c r="AP84" i="1"/>
  <c r="AP83" i="1"/>
  <c r="AP82" i="1"/>
  <c r="AP80" i="1"/>
  <c r="AP78" i="1"/>
  <c r="AP77" i="1"/>
  <c r="AP76" i="1"/>
  <c r="AP75" i="1"/>
  <c r="AP73" i="1"/>
  <c r="AP72" i="1"/>
  <c r="AP71" i="1"/>
  <c r="AP68" i="1"/>
  <c r="AP67" i="1"/>
  <c r="AP66" i="1"/>
  <c r="AP65" i="1"/>
  <c r="AP60" i="1"/>
  <c r="AP59" i="1"/>
  <c r="AP58" i="1"/>
  <c r="AP57" i="1"/>
  <c r="AP50" i="1"/>
  <c r="AP49" i="1"/>
  <c r="AP48" i="1"/>
  <c r="AP44" i="1"/>
  <c r="AP43" i="1"/>
  <c r="AP42" i="1"/>
  <c r="AP36" i="1"/>
  <c r="AP35" i="1"/>
  <c r="AP34" i="1"/>
  <c r="AP29" i="1"/>
  <c r="AP28" i="1"/>
  <c r="AP27" i="1"/>
  <c r="AP26" i="1"/>
  <c r="AP25" i="1"/>
  <c r="AP24" i="1"/>
  <c r="AP18" i="1"/>
  <c r="AP17" i="1"/>
  <c r="AP16" i="1"/>
  <c r="AP15" i="1"/>
  <c r="AP14" i="1"/>
  <c r="AP8" i="1"/>
  <c r="AP7" i="1"/>
  <c r="AP6" i="1"/>
  <c r="AP5" i="1"/>
  <c r="AP4" i="1"/>
  <c r="AP3" i="1"/>
  <c r="AP2" i="1"/>
  <c r="R149" i="1"/>
  <c r="R131" i="1"/>
  <c r="R107" i="1"/>
  <c r="R50" i="1"/>
  <c r="R142" i="1"/>
  <c r="R137" i="1"/>
  <c r="R121" i="1"/>
  <c r="R120" i="1"/>
  <c r="R116" i="1"/>
  <c r="R113" i="1"/>
  <c r="R110" i="1"/>
  <c r="R106" i="1"/>
  <c r="R92" i="1"/>
  <c r="R91" i="1"/>
  <c r="R82" i="1"/>
  <c r="R76" i="1"/>
  <c r="G9" i="3"/>
  <c r="G23" i="3"/>
  <c r="G22" i="3"/>
  <c r="G16" i="3"/>
  <c r="G15" i="3"/>
  <c r="G3" i="3"/>
  <c r="G4" i="3"/>
  <c r="G5" i="3"/>
  <c r="G6" i="3"/>
  <c r="G7" i="3"/>
  <c r="G8" i="3"/>
  <c r="G2" i="3"/>
  <c r="P136" i="1"/>
  <c r="P64" i="1"/>
  <c r="P97" i="1"/>
  <c r="P98" i="1"/>
  <c r="P103" i="1"/>
  <c r="P104" i="1"/>
  <c r="P54" i="1"/>
  <c r="P55" i="1"/>
  <c r="P56" i="1"/>
  <c r="P47" i="1"/>
  <c r="P41" i="1"/>
  <c r="P13" i="1"/>
  <c r="P23" i="1"/>
  <c r="P33" i="1"/>
  <c r="P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Reto Zihlmann</author>
  </authors>
  <commentList>
    <comment ref="B1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Reto Zihlmann:</t>
        </r>
        <r>
          <rPr>
            <sz val="9"/>
            <color indexed="81"/>
            <rFont val="Segoe UI"/>
            <family val="2"/>
          </rPr>
          <t xml:space="preserve">
Neue Einträge, gleiches Datum bereits vorhanden, Zahlen nicht gleich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anagement_FRU" type="6" refreshedVersion="0" background="1" saveData="1">
    <textPr fileType="mac" codePage="1143" sourceFile="Macintosh HD:Users:kafuchs:Documents:Work 4 Grassland Group:Feldbuch FB 2003-15:Management_FRU.csv" thousands="'" comma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<sst xmlns="http://schemas.openxmlformats.org/spreadsheetml/2006/main" count="12330" uniqueCount="346">
  <si>
    <t>ID</t>
  </si>
  <si>
    <t>Jahr</t>
  </si>
  <si>
    <t>Parzelle</t>
  </si>
  <si>
    <t>Parzelle_exakt</t>
  </si>
  <si>
    <t>Kultur</t>
  </si>
  <si>
    <t>Management_Kategorie</t>
  </si>
  <si>
    <t>Beginn</t>
  </si>
  <si>
    <t>Bilanz</t>
  </si>
  <si>
    <t>Aufwuchs</t>
  </si>
  <si>
    <t>Ende</t>
  </si>
  <si>
    <t>Management_Subkategorie</t>
  </si>
  <si>
    <t>Management_specific</t>
  </si>
  <si>
    <t>Art_des_Managements</t>
  </si>
  <si>
    <t>Menge/Par.</t>
  </si>
  <si>
    <t>Menge/ha</t>
  </si>
  <si>
    <t>Einheit</t>
  </si>
  <si>
    <t>Nverf.</t>
  </si>
  <si>
    <t>P2O5</t>
  </si>
  <si>
    <t>K2O</t>
  </si>
  <si>
    <t>Mg</t>
  </si>
  <si>
    <t>Sportplatz</t>
  </si>
  <si>
    <t>Naturwiese mittelintensiv</t>
  </si>
  <si>
    <t>Nutzung</t>
  </si>
  <si>
    <t>Heu</t>
  </si>
  <si>
    <t>dt TS</t>
  </si>
  <si>
    <t>Grassilage</t>
  </si>
  <si>
    <t>Emd</t>
  </si>
  <si>
    <t>Milchkuhweide</t>
  </si>
  <si>
    <t>Mutterkuhweide</t>
  </si>
  <si>
    <t>Rindermist</t>
  </si>
  <si>
    <t>t</t>
  </si>
  <si>
    <t>m3</t>
  </si>
  <si>
    <t>Pflanzenschutz und Pflege</t>
  </si>
  <si>
    <t>Striegel</t>
  </si>
  <si>
    <t>ha</t>
  </si>
  <si>
    <t>Schutzwiese</t>
  </si>
  <si>
    <t>Leitungswiese</t>
  </si>
  <si>
    <t>Naturwiese intensiv</t>
  </si>
  <si>
    <t>Rinder/Galtvieh</t>
  </si>
  <si>
    <t>Blacken</t>
  </si>
  <si>
    <t>Ballensilage</t>
  </si>
  <si>
    <t>Stk.</t>
  </si>
  <si>
    <t>Saat/Pflanzung</t>
  </si>
  <si>
    <t>OH 431 Reno</t>
  </si>
  <si>
    <t>kg</t>
  </si>
  <si>
    <t>Oekosilage</t>
  </si>
  <si>
    <t>Fuder</t>
  </si>
  <si>
    <t>Wagen</t>
  </si>
  <si>
    <t>Ricokalk</t>
  </si>
  <si>
    <t>h</t>
  </si>
  <si>
    <t>Kälberweide</t>
  </si>
  <si>
    <t>29 Muku, 27 NB</t>
  </si>
  <si>
    <t>40 Rinder</t>
  </si>
  <si>
    <t>dt</t>
  </si>
  <si>
    <t>27 Muku, 27 NB</t>
  </si>
  <si>
    <t xml:space="preserve">dt </t>
  </si>
  <si>
    <t>Gülle</t>
  </si>
  <si>
    <t>Mist</t>
  </si>
  <si>
    <t>29 Muku, 28 NB</t>
  </si>
  <si>
    <t>21 Muku, 20 NB</t>
  </si>
  <si>
    <t>23 Muku, 25 NB</t>
  </si>
  <si>
    <t>Naturwiese extensiv</t>
  </si>
  <si>
    <t>Naturwiese wenig intensiv</t>
  </si>
  <si>
    <t>34 Muku, 36 NB</t>
  </si>
  <si>
    <t>38 Muku, 20 NB</t>
  </si>
  <si>
    <t>aus Laufstall</t>
  </si>
  <si>
    <t>stark verdünnt</t>
  </si>
  <si>
    <t>25 Muku, 24 NB</t>
  </si>
  <si>
    <t>34 Rinder</t>
  </si>
  <si>
    <t>15 Schafe</t>
  </si>
  <si>
    <t>8 Dexeter/ 13 Tage</t>
  </si>
  <si>
    <t>8 Muku, 8 NB/ 6 Tage</t>
  </si>
  <si>
    <t>Dürrfutter loose</t>
  </si>
  <si>
    <t>9 Muku, 9 NB/ 10 Tage</t>
  </si>
  <si>
    <t>24 Rinder/ 2 Tage</t>
  </si>
  <si>
    <t>2 Ballen trocken Oeko</t>
  </si>
  <si>
    <t>Wieseneggen</t>
  </si>
  <si>
    <t>7 Ballen, 2. Schnitt</t>
  </si>
  <si>
    <t>24 Rinder/ 1 Tag</t>
  </si>
  <si>
    <t>3 Ballen trocken Oeko</t>
  </si>
  <si>
    <t>aus Mistplatz</t>
  </si>
  <si>
    <t>17 Ballen nass, 2. Schnitt</t>
  </si>
  <si>
    <t>6 Muku, &amp; NB/ 7 Tage</t>
  </si>
  <si>
    <t>manure</t>
  </si>
  <si>
    <t>slurry</t>
  </si>
  <si>
    <t>harvest</t>
  </si>
  <si>
    <t>grazing</t>
  </si>
  <si>
    <t>organic fertilizer</t>
  </si>
  <si>
    <t>herbe removal</t>
  </si>
  <si>
    <t>Rinder/Galtvieweide</t>
  </si>
  <si>
    <t>resowing</t>
  </si>
  <si>
    <t>harrowing</t>
  </si>
  <si>
    <t>liming</t>
  </si>
  <si>
    <t>%</t>
  </si>
  <si>
    <t>g/kg TS</t>
  </si>
  <si>
    <t>% TS</t>
  </si>
  <si>
    <t>pH-Wert</t>
  </si>
  <si>
    <t>N-NH4</t>
  </si>
  <si>
    <t>N-NO3</t>
  </si>
  <si>
    <t>P</t>
  </si>
  <si>
    <t>K</t>
  </si>
  <si>
    <t>Ca</t>
  </si>
  <si>
    <t>S</t>
  </si>
  <si>
    <t>&lt; 0.001</t>
  </si>
  <si>
    <t>CaCO3</t>
  </si>
  <si>
    <t>&lt;0.001</t>
  </si>
  <si>
    <t xml:space="preserve">Leitungswiese </t>
  </si>
  <si>
    <t>Trockensubstanz (%)</t>
  </si>
  <si>
    <t>anorg. Substanz (%)</t>
  </si>
  <si>
    <t>org. Substanz (%)</t>
  </si>
  <si>
    <t>Kohlenstoff (Corg g/kg)</t>
  </si>
  <si>
    <t>spezifisches Gewicht (kg/l)</t>
  </si>
  <si>
    <t>Gesamt-N (g/kg TS)</t>
  </si>
  <si>
    <t>Arnmoniumstickstoff (g/kg TS)</t>
  </si>
  <si>
    <t>Nitrat (g/kg TS)</t>
  </si>
  <si>
    <t>C/N-Verhaeltnis</t>
  </si>
  <si>
    <t>Kalkgehalt (% TS)</t>
  </si>
  <si>
    <t>Phosphor (g/kg TS)</t>
  </si>
  <si>
    <t>Phosphorpentoxid (g/kg TS)</t>
  </si>
  <si>
    <t>Kalium (g/kg TS)</t>
  </si>
  <si>
    <t>Kaliumdioxid (g/kg TS)</t>
  </si>
  <si>
    <t>Calcium (g/kg TS)</t>
  </si>
  <si>
    <t>Magnesium (g/kg TS)</t>
  </si>
  <si>
    <t>Schwefel (g/kg TS)</t>
  </si>
  <si>
    <t>Datum</t>
  </si>
  <si>
    <t>Material</t>
  </si>
  <si>
    <t>Abkürzung</t>
  </si>
  <si>
    <t>Corg</t>
  </si>
  <si>
    <t>Ntot</t>
  </si>
  <si>
    <t>kg/l</t>
  </si>
  <si>
    <t>Menge/ha (kg TS)</t>
  </si>
  <si>
    <t>Futterart</t>
  </si>
  <si>
    <t>Gewicht frisch</t>
  </si>
  <si>
    <t>Heu ab Stock Stockhöhe bis 3m</t>
  </si>
  <si>
    <t>80-90 kg/m3</t>
  </si>
  <si>
    <t>Heu ab Stock Stockhöhe ab 4m</t>
  </si>
  <si>
    <t>100-130kg/m3</t>
  </si>
  <si>
    <t xml:space="preserve">Heu Rundballen </t>
  </si>
  <si>
    <t>gross</t>
  </si>
  <si>
    <t>1.2x1.5 m</t>
  </si>
  <si>
    <t>270-300kg</t>
  </si>
  <si>
    <t>Heu Quaderballen</t>
  </si>
  <si>
    <t>klein</t>
  </si>
  <si>
    <t>2x0.8x0.9 m</t>
  </si>
  <si>
    <t>230 kg</t>
  </si>
  <si>
    <t>2.4x1.2x0.7 m</t>
  </si>
  <si>
    <t>380 kg</t>
  </si>
  <si>
    <t>Heu Kleinballen</t>
  </si>
  <si>
    <t>0.16 m3</t>
  </si>
  <si>
    <t>25kg</t>
  </si>
  <si>
    <t>Heu 1m3</t>
  </si>
  <si>
    <t>100kg</t>
  </si>
  <si>
    <t>Emd 1m3</t>
  </si>
  <si>
    <t>Stroh Quaderballen</t>
  </si>
  <si>
    <t>300 kg</t>
  </si>
  <si>
    <t>Stroh Kleinballen</t>
  </si>
  <si>
    <t xml:space="preserve">15-18 kg </t>
  </si>
  <si>
    <t>Stroh 1m3</t>
  </si>
  <si>
    <t>100 kg</t>
  </si>
  <si>
    <t>Häckselstroh</t>
  </si>
  <si>
    <t>je nach Mass</t>
  </si>
  <si>
    <t>100-160 kg</t>
  </si>
  <si>
    <t>Grassilage Rundballen</t>
  </si>
  <si>
    <t>580-650 kg</t>
  </si>
  <si>
    <t>Grassilage Hochsilo</t>
  </si>
  <si>
    <t>600kg/m3</t>
  </si>
  <si>
    <t>Mischfutter Würfel</t>
  </si>
  <si>
    <t>700-730 kg/m3</t>
  </si>
  <si>
    <t xml:space="preserve">Mist </t>
  </si>
  <si>
    <t>frisch</t>
  </si>
  <si>
    <t>650-750 kg/m3</t>
  </si>
  <si>
    <t>halb verrottet</t>
  </si>
  <si>
    <t>750-850 kg/m3</t>
  </si>
  <si>
    <t>verrottet</t>
  </si>
  <si>
    <t>850-950 kg/m3</t>
  </si>
  <si>
    <t>Feststoff</t>
  </si>
  <si>
    <t>580 kg/m3</t>
  </si>
  <si>
    <t>Gehlwagen Grassilage</t>
  </si>
  <si>
    <t>3000 kg</t>
  </si>
  <si>
    <t>Jumbolino Grassilage</t>
  </si>
  <si>
    <t>Ladewagen Emd</t>
  </si>
  <si>
    <t>1500 kg</t>
  </si>
  <si>
    <t>Wagen Tanner</t>
  </si>
  <si>
    <t>Mistzetter Gafner</t>
  </si>
  <si>
    <t>4000kg</t>
  </si>
  <si>
    <r>
      <rPr>
        <sz val="11"/>
        <color indexed="8"/>
        <rFont val="Calibri"/>
        <family val="2"/>
      </rPr>
      <t xml:space="preserve">± </t>
    </r>
    <r>
      <rPr>
        <sz val="10"/>
        <rFont val="Arial"/>
        <family val="2"/>
      </rPr>
      <t>170 Ba</t>
    </r>
  </si>
  <si>
    <t>kg/m3</t>
  </si>
  <si>
    <t>Ballen</t>
  </si>
  <si>
    <t>Gewicht (FS)</t>
  </si>
  <si>
    <t>Menge/ha (kg FS)</t>
  </si>
  <si>
    <t>NA</t>
  </si>
  <si>
    <t>Name</t>
  </si>
  <si>
    <t>Masseinheit</t>
  </si>
  <si>
    <t>hofeigen</t>
  </si>
  <si>
    <t>zugefuehrt</t>
  </si>
  <si>
    <t>trockenfaktor</t>
  </si>
  <si>
    <t>Maissilage (Wurst)</t>
  </si>
  <si>
    <t>Eingr. Vornutzung</t>
  </si>
  <si>
    <t>Gruenfutter</t>
  </si>
  <si>
    <t>Eingrasen</t>
  </si>
  <si>
    <t>Duerrfutter belueftet</t>
  </si>
  <si>
    <t>Stierenweide</t>
  </si>
  <si>
    <t>Pferdeweide</t>
  </si>
  <si>
    <t>Schafweide</t>
  </si>
  <si>
    <t>Rinderweide</t>
  </si>
  <si>
    <t>Kaelberweide</t>
  </si>
  <si>
    <t>Saeuberungsschnitt</t>
  </si>
  <si>
    <t>Oekoflaeche</t>
  </si>
  <si>
    <t>Kleinsiloballen</t>
  </si>
  <si>
    <t>Siloballen Herbst</t>
  </si>
  <si>
    <t>Siloballen MIKU</t>
  </si>
  <si>
    <t>Kleinba. feldgepr.</t>
  </si>
  <si>
    <t>Duerrfutter unbelueftet</t>
  </si>
  <si>
    <t>Rundballen Emd</t>
  </si>
  <si>
    <t>Rundballen Heu</t>
  </si>
  <si>
    <t>Herbstweide Schafe</t>
  </si>
  <si>
    <t>Siloballen MUKU</t>
  </si>
  <si>
    <t>Trockengraswuerfel</t>
  </si>
  <si>
    <t>Gewicht (TS)</t>
  </si>
  <si>
    <t>Fuder Heu</t>
  </si>
  <si>
    <t>1500-1800 kg</t>
  </si>
  <si>
    <t>Fuder Mist</t>
  </si>
  <si>
    <t>vor 2012:</t>
  </si>
  <si>
    <t>Fuder Emd</t>
  </si>
  <si>
    <t>Cadmium</t>
  </si>
  <si>
    <t>Kupfer</t>
  </si>
  <si>
    <t>Ouecksilber</t>
  </si>
  <si>
    <t>Nickel</t>
  </si>
  <si>
    <t>Blei</t>
  </si>
  <si>
    <t>Zink</t>
  </si>
  <si>
    <t>Ammoniumstickstoff (g/kg TS)</t>
  </si>
  <si>
    <t>Kalkung</t>
  </si>
  <si>
    <t>Carbon</t>
  </si>
  <si>
    <t>Nitrogen</t>
  </si>
  <si>
    <t xml:space="preserve">Carbon and Nitrogen contents in dry mass of harvests: Mean values from 2010 Dennis Imer </t>
  </si>
  <si>
    <t>Faktor</t>
  </si>
  <si>
    <t>C (kg/ha)_Fieldbook</t>
  </si>
  <si>
    <t>N (kg/ha)_Fieldbook</t>
  </si>
  <si>
    <t>Trockensubstanz Gülle</t>
  </si>
  <si>
    <t>Average of 2013 (Recommended by Claudio Bowald)</t>
  </si>
  <si>
    <t>Mittelwert</t>
  </si>
  <si>
    <t>Fl.U.00E4.che..ha.</t>
  </si>
  <si>
    <t>Teilfl.U.00E4.che..ha.</t>
  </si>
  <si>
    <t>Menge.Par.</t>
  </si>
  <si>
    <t>Menge.ha</t>
  </si>
  <si>
    <t>Menge.ha..kg.FS.</t>
  </si>
  <si>
    <t>Menge.ha..kg.TS.</t>
  </si>
  <si>
    <t>Trockensubstanz....</t>
  </si>
  <si>
    <t>anorg..Substanz....</t>
  </si>
  <si>
    <t>org..Substanz....</t>
  </si>
  <si>
    <t>Kohlenstoff..Corg.g.kg.</t>
  </si>
  <si>
    <t>pH.Wert</t>
  </si>
  <si>
    <t>spezifisches.Gewicht..kg.l.</t>
  </si>
  <si>
    <t>Gesamt.N..g.kg.TS.</t>
  </si>
  <si>
    <t>Arnmoniumstickstoff..g.kg.TS.</t>
  </si>
  <si>
    <t>Nitrat..g.kg.TS.</t>
  </si>
  <si>
    <t>C.N.Verhaeltnis</t>
  </si>
  <si>
    <t>Kalkgehalt....TS.</t>
  </si>
  <si>
    <t>Phosphor..g.kg.TS.</t>
  </si>
  <si>
    <t>Phosphorpentoxid..g.kg.TS.</t>
  </si>
  <si>
    <t>Kalium..g.kg.TS.</t>
  </si>
  <si>
    <t>Kaliumdioxid..g.kg.TS.</t>
  </si>
  <si>
    <t>Calcium..g.kg.TS.</t>
  </si>
  <si>
    <t>Magnesium..g.kg.TS.</t>
  </si>
  <si>
    <t>Schwefel..g.kg.TS.</t>
  </si>
  <si>
    <t>C..kg.ha._Fieldbook</t>
  </si>
  <si>
    <t>N..kg.ha._Fieldbook</t>
  </si>
  <si>
    <t>Dauer</t>
  </si>
  <si>
    <t>D&lt;U+00FC&gt;ngung</t>
  </si>
  <si>
    <t>Rinderg&lt;U+00FC&gt;lle</t>
  </si>
  <si>
    <t>Rinderg&lt;U+00FC&gt;lle 1:10</t>
  </si>
  <si>
    <t>K&lt;U+00E4&gt;lberweide</t>
  </si>
  <si>
    <t>Gr&lt;U+00FC&gt;nfutter geweidet</t>
  </si>
  <si>
    <t>G&lt;U+00FC&gt;lle</t>
  </si>
  <si>
    <t>stark verd&lt;U+00FC&gt;nnt</t>
  </si>
  <si>
    <t>D&lt;U+00FC&gt;rrfutter gepresst,5 Rundballen Oekoheu</t>
  </si>
  <si>
    <t>D&lt;U+00FC&gt;rrfutter gepresst,3 Rundballen Oekoheu</t>
  </si>
  <si>
    <t>aus G&lt;U+00FC&gt;llesilo</t>
  </si>
  <si>
    <t>D&lt;U+00FC&gt;rrfutter loose</t>
  </si>
  <si>
    <t>Fl&lt;U+00E4&gt;che [ha]</t>
  </si>
  <si>
    <t>Teilfl&lt;U+00E4&gt;che [ha]</t>
  </si>
  <si>
    <t>Dauer (Tage)</t>
  </si>
  <si>
    <t>sheep</t>
  </si>
  <si>
    <t>cattle</t>
  </si>
  <si>
    <t>Intake by animals</t>
  </si>
  <si>
    <t>kg TS/d per animal</t>
  </si>
  <si>
    <t>calf</t>
  </si>
  <si>
    <t>17 Muku, 17 NB/ 13 Tage</t>
  </si>
  <si>
    <t>4 GS Rundballen</t>
  </si>
  <si>
    <t>34 Muku, 26 NB, 1 Muni/ 2 Tage</t>
  </si>
  <si>
    <t>34 Muku, 26 NB, 1 Muni/ 1 Tage</t>
  </si>
  <si>
    <t>1 Ballen trocken Oeko</t>
  </si>
  <si>
    <t>Dürrfutter lose</t>
  </si>
  <si>
    <t>34 Muku, 26 NB, 1 Muni/ 1 Tag</t>
  </si>
  <si>
    <t>4 Ballen trocken Oeko</t>
  </si>
  <si>
    <t>5 GS Rundballen</t>
  </si>
  <si>
    <t>34 Muku, 26 NB, 1 Muni/ 3 Tage</t>
  </si>
  <si>
    <t>Management</t>
  </si>
  <si>
    <t>Year</t>
  </si>
  <si>
    <t>Parcel</t>
  </si>
  <si>
    <t>Subparcel</t>
  </si>
  <si>
    <t>Crop_type</t>
  </si>
  <si>
    <t>Area (ha)</t>
  </si>
  <si>
    <t>Management_Categorie</t>
  </si>
  <si>
    <t>Start</t>
  </si>
  <si>
    <t>Subparcel area (ha)</t>
  </si>
  <si>
    <t>Growth cycle</t>
  </si>
  <si>
    <t>End</t>
  </si>
  <si>
    <t>Management specific</t>
  </si>
  <si>
    <t>Management additional</t>
  </si>
  <si>
    <t>medium intensive natural grassland</t>
  </si>
  <si>
    <t>Intensive natural grassland</t>
  </si>
  <si>
    <t>extensive natural grassland</t>
  </si>
  <si>
    <t>low intensive natural grassland</t>
  </si>
  <si>
    <t>Use</t>
  </si>
  <si>
    <t>Fertilization</t>
  </si>
  <si>
    <t>Sowing</t>
  </si>
  <si>
    <t>Soil cultivation</t>
  </si>
  <si>
    <t>Plant protection and growth maintenance</t>
  </si>
  <si>
    <t>dilution 1:10</t>
  </si>
  <si>
    <t>aus slurrysilo</t>
  </si>
  <si>
    <t>aus manureplatz</t>
  </si>
  <si>
    <t>Hay</t>
  </si>
  <si>
    <t>Dürrfutter gepresst,5 Rundballen OekoHay</t>
  </si>
  <si>
    <t>Dürrfutter gepresst,3 Rundballen OekoHay</t>
  </si>
  <si>
    <t>Haystock</t>
  </si>
  <si>
    <t>Grass silage</t>
  </si>
  <si>
    <t>Suckler cow grazing</t>
  </si>
  <si>
    <t>diary cow grazing</t>
  </si>
  <si>
    <t>Harrow</t>
  </si>
  <si>
    <t>Harrown</t>
  </si>
  <si>
    <t>Rumex removal</t>
  </si>
  <si>
    <t xml:space="preserve"> </t>
  </si>
  <si>
    <t>MeInNaGr</t>
  </si>
  <si>
    <t>InNaGr</t>
  </si>
  <si>
    <t>ExNaGr</t>
  </si>
  <si>
    <t>LoInNaGr</t>
  </si>
  <si>
    <t>PPGM</t>
  </si>
  <si>
    <t>FERT</t>
  </si>
  <si>
    <t>SOCU</t>
  </si>
  <si>
    <t>USE</t>
  </si>
  <si>
    <t>SOW</t>
  </si>
  <si>
    <t>Spo</t>
  </si>
  <si>
    <t>Sch</t>
  </si>
  <si>
    <t>Lei</t>
  </si>
  <si>
    <t>MGMT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</si>
</sst>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yyyy\-mm\-dd"/>
    <numFmt numFmtId="166" formatCode="0.0"/>
  </numFmts>
  <fonts count="23" x14ac:knownFonts="1">
    <font>
      <sz val="10"/>
      <name val="Arial"/>
      <family val="2"/>
    </font>
    <font>
      <sz val="12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Calibri"/>
      <family val="2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Times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5" tint="0.39997558519241921"/>
      <name val="Calibri"/>
      <family val="2"/>
    </font>
    <font>
      <b/>
      <sz val="11"/>
      <color theme="1"/>
      <name val="Calibri"/>
      <family val="2"/>
      <scheme val="minor"/>
    </font>
    <font>
      <sz val="11.05"/>
      <color rgb="FF000000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5" tint="0.3999755851924192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4"/>
        <bgColor indexed="46"/>
      </patternFill>
    </fill>
    <fill>
      <patternFill patternType="solid">
        <fgColor indexed="44"/>
        <bgColor indexed="2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D83C"/>
        <bgColor indexed="64"/>
      </patternFill>
    </fill>
    <fill>
      <patternFill patternType="solid">
        <fgColor theme="3" tint="0.39997558519241921"/>
        <bgColor indexed="4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9" fillId="5" borderId="0" applyNumberFormat="0" applyBorder="0" applyAlignment="0" applyProtection="0"/>
  </cellStyleXfs>
  <cellXfs count="9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2" borderId="0" xfId="0" applyFont="1" applyFill="1"/>
    <xf numFmtId="164" fontId="0" fillId="2" borderId="0" xfId="0" applyNumberFormat="1" applyFont="1" applyFill="1"/>
    <xf numFmtId="0" fontId="0" fillId="0" borderId="0" xfId="0" applyFont="1" applyAlignment="1">
      <alignment horizontal="left"/>
    </xf>
    <xf numFmtId="0" fontId="0" fillId="3" borderId="0" xfId="0" applyFont="1" applyFill="1"/>
    <xf numFmtId="0" fontId="0" fillId="0" borderId="0" xfId="0" applyFont="1" applyFill="1"/>
    <xf numFmtId="14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2" fontId="1" fillId="0" borderId="0" xfId="0" applyNumberFormat="1" applyFont="1"/>
    <xf numFmtId="166" fontId="1" fillId="0" borderId="0" xfId="0" applyNumberFormat="1" applyFont="1"/>
    <xf numFmtId="14" fontId="12" fillId="0" borderId="0" xfId="0" applyNumberFormat="1" applyFont="1"/>
    <xf numFmtId="0" fontId="12" fillId="0" borderId="0" xfId="0" applyFont="1" applyFill="1"/>
    <xf numFmtId="0" fontId="1" fillId="0" borderId="0" xfId="0" applyNumberFormat="1" applyFont="1"/>
    <xf numFmtId="1" fontId="1" fillId="0" borderId="0" xfId="0" applyNumberFormat="1" applyFont="1"/>
    <xf numFmtId="14" fontId="12" fillId="0" borderId="0" xfId="0" applyNumberFormat="1" applyFont="1" applyFill="1"/>
    <xf numFmtId="164" fontId="1" fillId="0" borderId="0" xfId="0" applyNumberFormat="1" applyFont="1"/>
    <xf numFmtId="0" fontId="12" fillId="6" borderId="0" xfId="0" applyFont="1" applyFill="1"/>
    <xf numFmtId="0" fontId="2" fillId="7" borderId="0" xfId="0" applyNumberFormat="1" applyFont="1" applyFill="1"/>
    <xf numFmtId="0" fontId="13" fillId="7" borderId="0" xfId="0" applyFont="1" applyFill="1"/>
    <xf numFmtId="0" fontId="14" fillId="7" borderId="0" xfId="0" applyFont="1" applyFill="1"/>
    <xf numFmtId="0" fontId="0" fillId="0" borderId="0" xfId="0" applyFont="1"/>
    <xf numFmtId="164" fontId="0" fillId="0" borderId="0" xfId="0" applyNumberFormat="1" applyFont="1"/>
    <xf numFmtId="2" fontId="0" fillId="0" borderId="0" xfId="0" applyNumberFormat="1" applyFont="1"/>
    <xf numFmtId="0" fontId="15" fillId="0" borderId="0" xfId="0" applyFont="1"/>
    <xf numFmtId="166" fontId="0" fillId="0" borderId="0" xfId="0" applyNumberFormat="1" applyFont="1"/>
    <xf numFmtId="0" fontId="15" fillId="0" borderId="0" xfId="0" applyFont="1" applyFill="1"/>
    <xf numFmtId="0" fontId="0" fillId="0" borderId="0" xfId="0" applyNumberFormat="1" applyFont="1"/>
    <xf numFmtId="1" fontId="0" fillId="0" borderId="0" xfId="0" applyNumberFormat="1" applyFont="1"/>
    <xf numFmtId="0" fontId="16" fillId="0" borderId="0" xfId="0" applyFont="1"/>
    <xf numFmtId="0" fontId="17" fillId="8" borderId="0" xfId="0" applyFont="1" applyFill="1"/>
    <xf numFmtId="0" fontId="12" fillId="0" borderId="0" xfId="0" applyNumberFormat="1" applyFont="1"/>
    <xf numFmtId="0" fontId="9" fillId="5" borderId="0" xfId="2"/>
    <xf numFmtId="0" fontId="9" fillId="5" borderId="0" xfId="2" applyNumberFormat="1"/>
    <xf numFmtId="0" fontId="18" fillId="9" borderId="1" xfId="0" applyFont="1" applyFill="1" applyBorder="1"/>
    <xf numFmtId="0" fontId="0" fillId="0" borderId="1" xfId="0" applyBorder="1"/>
    <xf numFmtId="0" fontId="0" fillId="9" borderId="1" xfId="0" applyFill="1" applyBorder="1"/>
    <xf numFmtId="0" fontId="0" fillId="0" borderId="1" xfId="0" applyFill="1" applyBorder="1"/>
    <xf numFmtId="1" fontId="0" fillId="2" borderId="0" xfId="0" applyNumberFormat="1" applyFont="1" applyFill="1"/>
    <xf numFmtId="1" fontId="0" fillId="0" borderId="0" xfId="0" applyNumberFormat="1"/>
    <xf numFmtId="0" fontId="9" fillId="5" borderId="0" xfId="2" applyNumberFormat="1"/>
    <xf numFmtId="0" fontId="9" fillId="5" borderId="0" xfId="2"/>
    <xf numFmtId="166" fontId="19" fillId="0" borderId="0" xfId="0" applyNumberFormat="1" applyFont="1" applyAlignment="1">
      <alignment vertical="center"/>
    </xf>
    <xf numFmtId="166" fontId="0" fillId="0" borderId="0" xfId="0" applyNumberFormat="1" applyFont="1" applyAlignment="1"/>
    <xf numFmtId="0" fontId="0" fillId="0" borderId="2" xfId="0" applyFont="1" applyBorder="1"/>
    <xf numFmtId="2" fontId="2" fillId="7" borderId="0" xfId="0" applyNumberFormat="1" applyFont="1" applyFill="1"/>
    <xf numFmtId="2" fontId="9" fillId="5" borderId="0" xfId="2" applyNumberFormat="1"/>
    <xf numFmtId="1" fontId="4" fillId="10" borderId="0" xfId="0" applyNumberFormat="1" applyFont="1" applyFill="1" applyAlignment="1">
      <alignment horizontal="left" vertical="center"/>
    </xf>
    <xf numFmtId="0" fontId="8" fillId="4" borderId="2" xfId="1" applyNumberFormat="1" applyBorder="1" applyAlignment="1">
      <alignment horizontal="center" vertical="center"/>
    </xf>
    <xf numFmtId="0" fontId="8" fillId="4" borderId="0" xfId="1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1" fontId="0" fillId="0" borderId="0" xfId="0" applyNumberFormat="1" applyFont="1" applyFill="1"/>
    <xf numFmtId="0" fontId="0" fillId="11" borderId="0" xfId="0" applyFont="1" applyFill="1"/>
    <xf numFmtId="2" fontId="0" fillId="11" borderId="0" xfId="0" applyNumberFormat="1" applyFont="1" applyFill="1"/>
    <xf numFmtId="165" fontId="0" fillId="12" borderId="0" xfId="0" applyNumberFormat="1" applyFill="1"/>
    <xf numFmtId="0" fontId="0" fillId="12" borderId="0" xfId="0" applyFill="1"/>
    <xf numFmtId="0" fontId="0" fillId="12" borderId="0" xfId="0" applyFont="1" applyFill="1"/>
    <xf numFmtId="165" fontId="0" fillId="12" borderId="0" xfId="0" applyNumberFormat="1" applyFont="1" applyFill="1"/>
    <xf numFmtId="0" fontId="11" fillId="12" borderId="0" xfId="0" applyFont="1" applyFill="1"/>
    <xf numFmtId="0" fontId="0" fillId="13" borderId="0" xfId="0" applyFill="1"/>
    <xf numFmtId="20" fontId="0" fillId="0" borderId="0" xfId="0" applyNumberFormat="1"/>
    <xf numFmtId="0" fontId="20" fillId="0" borderId="0" xfId="0" applyFont="1"/>
    <xf numFmtId="0" fontId="7" fillId="0" borderId="0" xfId="0" applyFont="1"/>
    <xf numFmtId="0" fontId="7" fillId="0" borderId="0" xfId="0" applyNumberFormat="1" applyFont="1"/>
    <xf numFmtId="0" fontId="21" fillId="0" borderId="0" xfId="0" applyFont="1"/>
    <xf numFmtId="14" fontId="20" fillId="0" borderId="0" xfId="0" applyNumberFormat="1" applyFont="1"/>
    <xf numFmtId="2" fontId="7" fillId="0" borderId="0" xfId="0" applyNumberFormat="1" applyFont="1"/>
    <xf numFmtId="166" fontId="7" fillId="0" borderId="0" xfId="0" applyNumberFormat="1" applyFont="1"/>
    <xf numFmtId="14" fontId="20" fillId="14" borderId="0" xfId="0" applyNumberFormat="1" applyFont="1" applyFill="1"/>
    <xf numFmtId="166" fontId="7" fillId="14" borderId="0" xfId="0" applyNumberFormat="1" applyFont="1" applyFill="1"/>
    <xf numFmtId="0" fontId="20" fillId="14" borderId="0" xfId="0" applyFont="1" applyFill="1"/>
    <xf numFmtId="0" fontId="20" fillId="0" borderId="0" xfId="0" applyFont="1" applyFill="1"/>
    <xf numFmtId="1" fontId="7" fillId="0" borderId="0" xfId="0" applyNumberFormat="1" applyFont="1"/>
    <xf numFmtId="14" fontId="20" fillId="0" borderId="0" xfId="0" applyNumberFormat="1" applyFont="1" applyFill="1"/>
    <xf numFmtId="164" fontId="7" fillId="0" borderId="0" xfId="0" applyNumberFormat="1" applyFont="1"/>
    <xf numFmtId="0" fontId="20" fillId="6" borderId="0" xfId="0" applyFont="1" applyFill="1"/>
    <xf numFmtId="0" fontId="22" fillId="8" borderId="0" xfId="0" applyFont="1" applyFill="1"/>
    <xf numFmtId="0" fontId="20" fillId="0" borderId="0" xfId="0" applyNumberFormat="1" applyFont="1"/>
    <xf numFmtId="0" fontId="0" fillId="15" borderId="0" xfId="0" applyFill="1"/>
    <xf numFmtId="165" fontId="0" fillId="15" borderId="0" xfId="0" applyNumberFormat="1" applyFill="1"/>
    <xf numFmtId="0" fontId="0" fillId="15" borderId="0" xfId="0" applyFont="1" applyFill="1"/>
    <xf numFmtId="165" fontId="0" fillId="15" borderId="0" xfId="0" applyNumberFormat="1" applyFont="1" applyFill="1"/>
    <xf numFmtId="0" fontId="11" fillId="15" borderId="0" xfId="0" applyFont="1" applyFill="1"/>
    <xf numFmtId="0" fontId="0" fillId="16" borderId="0" xfId="0" applyFont="1" applyFill="1"/>
    <xf numFmtId="0" fontId="0" fillId="6" borderId="0" xfId="0" applyFill="1"/>
    <xf numFmtId="2" fontId="0" fillId="6" borderId="0" xfId="0" applyNumberFormat="1" applyFill="1"/>
    <xf numFmtId="0" fontId="0" fillId="6" borderId="0" xfId="0" applyFont="1" applyFill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nagement_FRU" connectionId="1" xr16:uid="{00000000-0016-0000-0600-000000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AC82-A6BE-48D8-AA87-DB8BF89D5312}">
  <sheetPr>
    <tabColor rgb="FFFFFF00"/>
  </sheetPr>
  <dimension ref="A1:F250"/>
  <sheetViews>
    <sheetView tabSelected="1" zoomScale="85" zoomScaleNormal="85" workbookViewId="0">
      <pane xSplit="6" ySplit="1" topLeftCell="G192" activePane="bottomRight" state="frozen"/>
      <selection pane="topRight" activeCell="D1" sqref="D1"/>
      <selection pane="bottomLeft" activeCell="A2" sqref="A2"/>
      <selection pane="bottomRight" activeCell="A250" sqref="A250"/>
    </sheetView>
  </sheetViews>
  <sheetFormatPr defaultRowHeight="12.5" x14ac:dyDescent="0.25"/>
  <cols>
    <col min="1" max="1" width="10.90625" style="83" customWidth="1"/>
    <col min="2" max="2" width="11.453125" style="83" customWidth="1"/>
    <col min="3" max="3" width="23.81640625" style="83" customWidth="1"/>
    <col min="4" max="6" width="20.36328125" style="83" customWidth="1"/>
  </cols>
  <sheetData>
    <row r="1" spans="1:6" ht="12" customHeight="1" x14ac:dyDescent="0.25">
      <c r="A1" s="57" t="s">
        <v>298</v>
      </c>
      <c r="B1" s="57" t="s">
        <v>304</v>
      </c>
      <c r="C1" s="57" t="s">
        <v>307</v>
      </c>
      <c r="D1" s="57" t="s">
        <v>345</v>
      </c>
      <c r="E1" s="57" t="s">
        <v>297</v>
      </c>
      <c r="F1" s="57" t="s">
        <v>299</v>
      </c>
    </row>
    <row r="2" spans="1:6" ht="12" customHeight="1" x14ac:dyDescent="0.25">
      <c r="A2" s="83">
        <v>2003</v>
      </c>
      <c r="B2" s="84">
        <v>37775</v>
      </c>
      <c r="C2" s="84">
        <v>37777</v>
      </c>
      <c r="D2" s="83" t="s">
        <v>85</v>
      </c>
      <c r="E2" s="83" t="s">
        <v>322</v>
      </c>
      <c r="F2" s="83" t="s">
        <v>342</v>
      </c>
    </row>
    <row r="3" spans="1:6" x14ac:dyDescent="0.25">
      <c r="A3" s="83">
        <v>2003</v>
      </c>
      <c r="B3" s="84">
        <v>37810</v>
      </c>
      <c r="C3" s="84">
        <v>37811</v>
      </c>
      <c r="D3" s="83" t="s">
        <v>85</v>
      </c>
      <c r="E3" s="83" t="s">
        <v>326</v>
      </c>
      <c r="F3" s="83" t="s">
        <v>342</v>
      </c>
    </row>
    <row r="4" spans="1:6" ht="12" customHeight="1" x14ac:dyDescent="0.25">
      <c r="A4" s="83">
        <v>2003</v>
      </c>
      <c r="B4" s="84">
        <v>37825</v>
      </c>
      <c r="C4" s="84">
        <v>37828</v>
      </c>
      <c r="D4" s="83" t="s">
        <v>85</v>
      </c>
      <c r="E4" s="83" t="s">
        <v>322</v>
      </c>
      <c r="F4" s="83" t="s">
        <v>342</v>
      </c>
    </row>
    <row r="5" spans="1:6" x14ac:dyDescent="0.25">
      <c r="A5" s="83">
        <v>2003</v>
      </c>
      <c r="B5" s="84">
        <v>37845</v>
      </c>
      <c r="C5" s="84">
        <v>37846</v>
      </c>
      <c r="D5" s="83" t="s">
        <v>85</v>
      </c>
      <c r="E5" s="83" t="s">
        <v>322</v>
      </c>
      <c r="F5" s="83" t="s">
        <v>342</v>
      </c>
    </row>
    <row r="6" spans="1:6" x14ac:dyDescent="0.25">
      <c r="A6" s="83">
        <v>2003</v>
      </c>
      <c r="B6" s="84">
        <v>37852</v>
      </c>
      <c r="C6" s="84">
        <v>37853</v>
      </c>
      <c r="D6" s="83" t="s">
        <v>85</v>
      </c>
      <c r="E6" s="83" t="s">
        <v>322</v>
      </c>
      <c r="F6" s="83" t="s">
        <v>342</v>
      </c>
    </row>
    <row r="7" spans="1:6" x14ac:dyDescent="0.25">
      <c r="A7" s="83">
        <v>2003</v>
      </c>
      <c r="B7" s="84">
        <v>37856</v>
      </c>
      <c r="C7" s="84">
        <v>37867</v>
      </c>
      <c r="D7" s="83" t="s">
        <v>86</v>
      </c>
      <c r="E7" s="83" t="s">
        <v>328</v>
      </c>
      <c r="F7" s="83" t="s">
        <v>342</v>
      </c>
    </row>
    <row r="8" spans="1:6" x14ac:dyDescent="0.25">
      <c r="A8" s="83">
        <v>2003</v>
      </c>
      <c r="B8" s="84">
        <v>37904</v>
      </c>
      <c r="C8" s="84">
        <v>37914</v>
      </c>
      <c r="D8" s="83" t="s">
        <v>86</v>
      </c>
      <c r="E8" s="83" t="s">
        <v>327</v>
      </c>
      <c r="F8" s="83" t="s">
        <v>342</v>
      </c>
    </row>
    <row r="9" spans="1:6" x14ac:dyDescent="0.25">
      <c r="A9" s="83">
        <v>2003</v>
      </c>
      <c r="B9" s="84">
        <v>37705</v>
      </c>
      <c r="C9" s="85"/>
      <c r="D9" s="85" t="s">
        <v>87</v>
      </c>
      <c r="E9" s="85" t="s">
        <v>83</v>
      </c>
      <c r="F9" s="85" t="s">
        <v>342</v>
      </c>
    </row>
    <row r="10" spans="1:6" x14ac:dyDescent="0.25">
      <c r="A10" s="83">
        <v>2003</v>
      </c>
      <c r="B10" s="84">
        <v>37778</v>
      </c>
      <c r="C10" s="85"/>
      <c r="D10" s="85" t="s">
        <v>87</v>
      </c>
      <c r="E10" s="85" t="s">
        <v>83</v>
      </c>
      <c r="F10" s="85" t="s">
        <v>342</v>
      </c>
    </row>
    <row r="11" spans="1:6" x14ac:dyDescent="0.25">
      <c r="A11" s="83">
        <v>2003</v>
      </c>
      <c r="B11" s="84">
        <v>37831</v>
      </c>
      <c r="C11" s="85"/>
      <c r="D11" s="85" t="s">
        <v>87</v>
      </c>
      <c r="E11" s="85" t="s">
        <v>84</v>
      </c>
      <c r="F11" s="85" t="s">
        <v>342</v>
      </c>
    </row>
    <row r="12" spans="1:6" x14ac:dyDescent="0.25">
      <c r="A12" s="83">
        <v>2003</v>
      </c>
      <c r="B12" s="84">
        <v>37813</v>
      </c>
      <c r="C12" s="85"/>
      <c r="D12" s="85" t="s">
        <v>87</v>
      </c>
      <c r="E12" s="85" t="s">
        <v>83</v>
      </c>
      <c r="F12" s="85" t="s">
        <v>342</v>
      </c>
    </row>
    <row r="13" spans="1:6" x14ac:dyDescent="0.25">
      <c r="A13" s="83">
        <v>2003</v>
      </c>
      <c r="B13" s="84">
        <v>37728</v>
      </c>
      <c r="D13" s="83" t="s">
        <v>91</v>
      </c>
      <c r="E13" s="83" t="s">
        <v>329</v>
      </c>
      <c r="F13" s="83" t="s">
        <v>342</v>
      </c>
    </row>
    <row r="14" spans="1:6" ht="12" customHeight="1" x14ac:dyDescent="0.25">
      <c r="A14" s="83">
        <v>2003</v>
      </c>
      <c r="B14" s="84">
        <v>37775</v>
      </c>
      <c r="C14" s="84">
        <v>37777</v>
      </c>
      <c r="D14" s="83" t="s">
        <v>85</v>
      </c>
      <c r="E14" s="83" t="s">
        <v>322</v>
      </c>
      <c r="F14" s="83" t="s">
        <v>343</v>
      </c>
    </row>
    <row r="15" spans="1:6" x14ac:dyDescent="0.25">
      <c r="A15" s="83">
        <v>2003</v>
      </c>
      <c r="B15" s="84">
        <v>37810</v>
      </c>
      <c r="C15" s="84">
        <v>37811</v>
      </c>
      <c r="D15" s="83" t="s">
        <v>85</v>
      </c>
      <c r="E15" s="83" t="s">
        <v>326</v>
      </c>
      <c r="F15" s="83" t="s">
        <v>343</v>
      </c>
    </row>
    <row r="16" spans="1:6" x14ac:dyDescent="0.25">
      <c r="A16" s="83">
        <v>2003</v>
      </c>
      <c r="B16" s="84">
        <v>37827</v>
      </c>
      <c r="C16" s="84">
        <v>37828</v>
      </c>
      <c r="D16" s="83" t="s">
        <v>85</v>
      </c>
      <c r="E16" s="83" t="s">
        <v>322</v>
      </c>
      <c r="F16" s="83" t="s">
        <v>343</v>
      </c>
    </row>
    <row r="17" spans="1:6" x14ac:dyDescent="0.25">
      <c r="A17" s="83">
        <v>2003</v>
      </c>
      <c r="B17" s="84">
        <v>37852</v>
      </c>
      <c r="C17" s="84">
        <v>37853</v>
      </c>
      <c r="D17" s="83" t="s">
        <v>85</v>
      </c>
      <c r="E17" s="83" t="s">
        <v>322</v>
      </c>
      <c r="F17" s="83" t="s">
        <v>343</v>
      </c>
    </row>
    <row r="18" spans="1:6" x14ac:dyDescent="0.25">
      <c r="A18" s="83">
        <v>2003</v>
      </c>
      <c r="B18" s="84">
        <v>37856</v>
      </c>
      <c r="C18" s="84">
        <v>37867</v>
      </c>
      <c r="D18" s="83" t="s">
        <v>86</v>
      </c>
      <c r="E18" s="83" t="s">
        <v>328</v>
      </c>
      <c r="F18" s="83" t="s">
        <v>343</v>
      </c>
    </row>
    <row r="19" spans="1:6" x14ac:dyDescent="0.25">
      <c r="A19" s="83">
        <v>2003</v>
      </c>
      <c r="B19" s="84">
        <v>37704</v>
      </c>
      <c r="C19" s="85"/>
      <c r="D19" s="85" t="s">
        <v>87</v>
      </c>
      <c r="E19" s="85" t="s">
        <v>83</v>
      </c>
      <c r="F19" s="85" t="s">
        <v>343</v>
      </c>
    </row>
    <row r="20" spans="1:6" x14ac:dyDescent="0.25">
      <c r="A20" s="83">
        <v>2003</v>
      </c>
      <c r="B20" s="84">
        <v>37778</v>
      </c>
      <c r="C20" s="85"/>
      <c r="D20" s="85" t="s">
        <v>87</v>
      </c>
      <c r="E20" s="85" t="s">
        <v>83</v>
      </c>
      <c r="F20" s="85" t="s">
        <v>343</v>
      </c>
    </row>
    <row r="21" spans="1:6" x14ac:dyDescent="0.25">
      <c r="A21" s="83">
        <v>2003</v>
      </c>
      <c r="B21" s="84">
        <v>37831</v>
      </c>
      <c r="C21" s="85"/>
      <c r="D21" s="85" t="s">
        <v>87</v>
      </c>
      <c r="E21" s="85" t="s">
        <v>84</v>
      </c>
      <c r="F21" s="85" t="s">
        <v>343</v>
      </c>
    </row>
    <row r="22" spans="1:6" x14ac:dyDescent="0.25">
      <c r="A22" s="83">
        <v>2003</v>
      </c>
      <c r="B22" s="84">
        <v>37814</v>
      </c>
      <c r="C22" s="85"/>
      <c r="D22" s="85" t="s">
        <v>87</v>
      </c>
      <c r="E22" s="85" t="s">
        <v>83</v>
      </c>
      <c r="F22" s="85" t="s">
        <v>343</v>
      </c>
    </row>
    <row r="23" spans="1:6" x14ac:dyDescent="0.25">
      <c r="A23" s="83">
        <v>2003</v>
      </c>
      <c r="B23" s="84">
        <v>37728</v>
      </c>
      <c r="D23" s="83" t="s">
        <v>91</v>
      </c>
      <c r="E23" s="83" t="s">
        <v>329</v>
      </c>
      <c r="F23" s="83" t="s">
        <v>343</v>
      </c>
    </row>
    <row r="24" spans="1:6" x14ac:dyDescent="0.25">
      <c r="A24" s="83">
        <v>2003</v>
      </c>
      <c r="B24" s="84">
        <v>37756</v>
      </c>
      <c r="C24" s="84">
        <v>37775</v>
      </c>
      <c r="D24" s="83" t="s">
        <v>86</v>
      </c>
      <c r="E24" s="83" t="s">
        <v>89</v>
      </c>
      <c r="F24" s="83" t="s">
        <v>344</v>
      </c>
    </row>
    <row r="25" spans="1:6" x14ac:dyDescent="0.25">
      <c r="A25" s="83">
        <v>2003</v>
      </c>
      <c r="B25" s="84">
        <v>37793</v>
      </c>
      <c r="C25" s="84">
        <v>37796</v>
      </c>
      <c r="D25" s="83" t="s">
        <v>86</v>
      </c>
      <c r="E25" s="83" t="s">
        <v>328</v>
      </c>
      <c r="F25" s="83" t="s">
        <v>344</v>
      </c>
    </row>
    <row r="26" spans="1:6" x14ac:dyDescent="0.25">
      <c r="A26" s="83">
        <v>2003</v>
      </c>
      <c r="B26" s="84">
        <v>37776</v>
      </c>
      <c r="C26" s="84">
        <v>37777</v>
      </c>
      <c r="D26" s="83" t="s">
        <v>85</v>
      </c>
      <c r="E26" s="83" t="s">
        <v>322</v>
      </c>
      <c r="F26" s="83" t="s">
        <v>344</v>
      </c>
    </row>
    <row r="27" spans="1:6" x14ac:dyDescent="0.25">
      <c r="A27" s="83">
        <v>2003</v>
      </c>
      <c r="B27" s="84">
        <v>37799</v>
      </c>
      <c r="C27" s="84">
        <v>37808</v>
      </c>
      <c r="D27" s="83" t="s">
        <v>86</v>
      </c>
      <c r="E27" s="83" t="s">
        <v>328</v>
      </c>
      <c r="F27" s="83" t="s">
        <v>344</v>
      </c>
    </row>
    <row r="28" spans="1:6" x14ac:dyDescent="0.25">
      <c r="A28" s="83">
        <v>2003</v>
      </c>
      <c r="B28" s="84">
        <v>37845</v>
      </c>
      <c r="C28" s="84">
        <v>37846</v>
      </c>
      <c r="D28" s="83" t="s">
        <v>85</v>
      </c>
      <c r="E28" s="83" t="s">
        <v>326</v>
      </c>
      <c r="F28" s="83" t="s">
        <v>344</v>
      </c>
    </row>
    <row r="29" spans="1:6" x14ac:dyDescent="0.25">
      <c r="A29" s="83">
        <v>2003</v>
      </c>
      <c r="B29" s="84">
        <v>37889</v>
      </c>
      <c r="C29" s="84">
        <v>37897</v>
      </c>
      <c r="D29" s="83" t="s">
        <v>86</v>
      </c>
      <c r="E29" s="83" t="s">
        <v>327</v>
      </c>
      <c r="F29" s="83" t="s">
        <v>344</v>
      </c>
    </row>
    <row r="30" spans="1:6" x14ac:dyDescent="0.25">
      <c r="A30" s="83">
        <v>2003</v>
      </c>
      <c r="B30" s="84">
        <v>37704</v>
      </c>
      <c r="C30" s="85"/>
      <c r="D30" s="85" t="s">
        <v>87</v>
      </c>
      <c r="E30" s="85" t="s">
        <v>83</v>
      </c>
      <c r="F30" s="85" t="s">
        <v>344</v>
      </c>
    </row>
    <row r="31" spans="1:6" x14ac:dyDescent="0.25">
      <c r="A31" s="83">
        <v>2003</v>
      </c>
      <c r="B31" s="84">
        <v>37818</v>
      </c>
      <c r="C31" s="85"/>
      <c r="D31" s="85" t="s">
        <v>87</v>
      </c>
      <c r="E31" s="85" t="s">
        <v>84</v>
      </c>
      <c r="F31" s="85" t="s">
        <v>344</v>
      </c>
    </row>
    <row r="32" spans="1:6" x14ac:dyDescent="0.25">
      <c r="A32" s="83">
        <v>2003</v>
      </c>
      <c r="B32" s="84">
        <v>37851</v>
      </c>
      <c r="C32" s="85"/>
      <c r="D32" s="85" t="s">
        <v>87</v>
      </c>
      <c r="E32" s="85" t="s">
        <v>84</v>
      </c>
      <c r="F32" s="85" t="s">
        <v>344</v>
      </c>
    </row>
    <row r="33" spans="1:6" ht="12" customHeight="1" x14ac:dyDescent="0.25">
      <c r="A33" s="83">
        <v>2003</v>
      </c>
      <c r="B33" s="84">
        <v>37728</v>
      </c>
      <c r="D33" s="83" t="s">
        <v>91</v>
      </c>
      <c r="E33" s="83" t="s">
        <v>329</v>
      </c>
      <c r="F33" s="83" t="s">
        <v>344</v>
      </c>
    </row>
    <row r="34" spans="1:6" x14ac:dyDescent="0.25">
      <c r="A34" s="83">
        <v>2004</v>
      </c>
      <c r="B34" s="84">
        <v>38183</v>
      </c>
      <c r="C34" s="84">
        <v>38185</v>
      </c>
      <c r="D34" s="83" t="s">
        <v>85</v>
      </c>
      <c r="E34" s="83" t="s">
        <v>326</v>
      </c>
      <c r="F34" s="83" t="s">
        <v>342</v>
      </c>
    </row>
    <row r="35" spans="1:6" x14ac:dyDescent="0.25">
      <c r="A35" s="83">
        <v>2004</v>
      </c>
      <c r="B35" s="84">
        <v>38238</v>
      </c>
      <c r="C35" s="84">
        <v>38240</v>
      </c>
      <c r="D35" s="83" t="s">
        <v>86</v>
      </c>
      <c r="E35" s="83" t="s">
        <v>327</v>
      </c>
      <c r="F35" s="83" t="s">
        <v>342</v>
      </c>
    </row>
    <row r="36" spans="1:6" x14ac:dyDescent="0.25">
      <c r="A36" s="83">
        <v>2004</v>
      </c>
      <c r="B36" s="84">
        <v>38243</v>
      </c>
      <c r="C36" s="84">
        <v>38249</v>
      </c>
      <c r="D36" s="83" t="s">
        <v>86</v>
      </c>
      <c r="E36" s="83" t="s">
        <v>327</v>
      </c>
      <c r="F36" s="83" t="s">
        <v>342</v>
      </c>
    </row>
    <row r="37" spans="1:6" x14ac:dyDescent="0.25">
      <c r="A37" s="83">
        <v>2004</v>
      </c>
      <c r="B37" s="84">
        <v>38195</v>
      </c>
      <c r="C37" s="85"/>
      <c r="D37" s="85" t="s">
        <v>87</v>
      </c>
      <c r="E37" s="85" t="s">
        <v>84</v>
      </c>
      <c r="F37" s="85" t="s">
        <v>342</v>
      </c>
    </row>
    <row r="38" spans="1:6" x14ac:dyDescent="0.25">
      <c r="A38" s="83">
        <v>2004</v>
      </c>
      <c r="B38" s="84">
        <v>38187</v>
      </c>
      <c r="C38" s="85"/>
      <c r="D38" s="85" t="s">
        <v>87</v>
      </c>
      <c r="E38" s="85" t="s">
        <v>83</v>
      </c>
      <c r="F38" s="85" t="s">
        <v>342</v>
      </c>
    </row>
    <row r="39" spans="1:6" ht="12" customHeight="1" x14ac:dyDescent="0.25">
      <c r="A39" s="83">
        <v>2004</v>
      </c>
      <c r="B39" s="84">
        <v>38251</v>
      </c>
      <c r="C39" s="85"/>
      <c r="D39" s="85" t="s">
        <v>87</v>
      </c>
      <c r="E39" s="85" t="s">
        <v>84</v>
      </c>
      <c r="F39" s="85" t="s">
        <v>342</v>
      </c>
    </row>
    <row r="40" spans="1:6" x14ac:dyDescent="0.25">
      <c r="A40" s="83">
        <v>2004</v>
      </c>
      <c r="B40" s="84">
        <v>38105</v>
      </c>
      <c r="D40" s="83" t="s">
        <v>91</v>
      </c>
      <c r="E40" s="83" t="s">
        <v>329</v>
      </c>
      <c r="F40" s="83" t="s">
        <v>342</v>
      </c>
    </row>
    <row r="41" spans="1:6" x14ac:dyDescent="0.25">
      <c r="A41" s="83">
        <v>2004</v>
      </c>
      <c r="B41" s="84">
        <v>38200</v>
      </c>
      <c r="C41" s="84">
        <v>38230</v>
      </c>
      <c r="D41" s="83" t="s">
        <v>88</v>
      </c>
      <c r="E41" s="83" t="s">
        <v>331</v>
      </c>
      <c r="F41" s="83" t="s">
        <v>342</v>
      </c>
    </row>
    <row r="42" spans="1:6" ht="12" customHeight="1" x14ac:dyDescent="0.25">
      <c r="A42" s="83">
        <v>2004</v>
      </c>
      <c r="B42" s="84">
        <v>38183</v>
      </c>
      <c r="C42" s="84">
        <v>38185</v>
      </c>
      <c r="D42" s="83" t="s">
        <v>85</v>
      </c>
      <c r="E42" s="83" t="s">
        <v>326</v>
      </c>
      <c r="F42" s="83" t="s">
        <v>343</v>
      </c>
    </row>
    <row r="43" spans="1:6" x14ac:dyDescent="0.25">
      <c r="A43" s="83">
        <v>2004</v>
      </c>
      <c r="B43" s="84">
        <v>38243</v>
      </c>
      <c r="C43" s="84">
        <v>38249</v>
      </c>
      <c r="D43" s="83" t="s">
        <v>86</v>
      </c>
      <c r="E43" s="83" t="s">
        <v>327</v>
      </c>
      <c r="F43" s="83" t="s">
        <v>343</v>
      </c>
    </row>
    <row r="44" spans="1:6" x14ac:dyDescent="0.25">
      <c r="A44" s="83">
        <v>2004</v>
      </c>
      <c r="B44" s="84">
        <v>38272</v>
      </c>
      <c r="C44" s="84">
        <v>38280</v>
      </c>
      <c r="D44" s="83" t="s">
        <v>86</v>
      </c>
      <c r="E44" s="83" t="s">
        <v>327</v>
      </c>
      <c r="F44" s="83" t="s">
        <v>343</v>
      </c>
    </row>
    <row r="45" spans="1:6" x14ac:dyDescent="0.25">
      <c r="A45" s="83">
        <v>2004</v>
      </c>
      <c r="B45" s="84">
        <v>38187</v>
      </c>
      <c r="C45" s="85"/>
      <c r="D45" s="85" t="s">
        <v>87</v>
      </c>
      <c r="E45" s="85" t="s">
        <v>83</v>
      </c>
      <c r="F45" s="85" t="s">
        <v>343</v>
      </c>
    </row>
    <row r="46" spans="1:6" x14ac:dyDescent="0.25">
      <c r="A46" s="83">
        <v>2004</v>
      </c>
      <c r="B46" s="84">
        <v>38251</v>
      </c>
      <c r="C46" s="85"/>
      <c r="D46" s="85" t="s">
        <v>87</v>
      </c>
      <c r="E46" s="85" t="s">
        <v>84</v>
      </c>
      <c r="F46" s="85" t="s">
        <v>343</v>
      </c>
    </row>
    <row r="47" spans="1:6" x14ac:dyDescent="0.25">
      <c r="A47" s="83">
        <v>2004</v>
      </c>
      <c r="B47" s="84">
        <v>38105</v>
      </c>
      <c r="D47" s="83" t="s">
        <v>91</v>
      </c>
      <c r="E47" s="83" t="s">
        <v>329</v>
      </c>
      <c r="F47" s="83" t="s">
        <v>343</v>
      </c>
    </row>
    <row r="48" spans="1:6" x14ac:dyDescent="0.25">
      <c r="A48" s="83">
        <v>2004</v>
      </c>
      <c r="B48" s="84">
        <v>38155</v>
      </c>
      <c r="C48" s="84">
        <v>38159</v>
      </c>
      <c r="D48" s="83" t="s">
        <v>86</v>
      </c>
      <c r="E48" s="83" t="s">
        <v>327</v>
      </c>
      <c r="F48" s="83" t="s">
        <v>344</v>
      </c>
    </row>
    <row r="49" spans="1:6" x14ac:dyDescent="0.25">
      <c r="A49" s="83">
        <v>2004</v>
      </c>
      <c r="B49" s="84">
        <v>38171</v>
      </c>
      <c r="C49" s="84">
        <v>38172</v>
      </c>
      <c r="D49" s="83" t="s">
        <v>85</v>
      </c>
      <c r="E49" s="83" t="s">
        <v>322</v>
      </c>
      <c r="F49" s="83" t="s">
        <v>344</v>
      </c>
    </row>
    <row r="50" spans="1:6" x14ac:dyDescent="0.25">
      <c r="A50" s="83">
        <v>2004</v>
      </c>
      <c r="B50" s="84">
        <v>38221</v>
      </c>
      <c r="C50" s="84">
        <v>38221</v>
      </c>
      <c r="D50" s="83" t="s">
        <v>85</v>
      </c>
      <c r="E50" s="83" t="s">
        <v>40</v>
      </c>
      <c r="F50" s="83" t="s">
        <v>344</v>
      </c>
    </row>
    <row r="51" spans="1:6" x14ac:dyDescent="0.25">
      <c r="A51" s="83">
        <v>2004</v>
      </c>
      <c r="B51" s="84">
        <v>38169</v>
      </c>
      <c r="C51" s="85"/>
      <c r="D51" s="85" t="s">
        <v>87</v>
      </c>
      <c r="E51" s="85" t="s">
        <v>83</v>
      </c>
      <c r="F51" s="85" t="s">
        <v>344</v>
      </c>
    </row>
    <row r="52" spans="1:6" x14ac:dyDescent="0.25">
      <c r="A52" s="83">
        <v>2004</v>
      </c>
      <c r="B52" s="84">
        <v>38216</v>
      </c>
      <c r="C52" s="85"/>
      <c r="D52" s="85" t="s">
        <v>87</v>
      </c>
      <c r="E52" s="85" t="s">
        <v>84</v>
      </c>
      <c r="F52" s="85" t="s">
        <v>344</v>
      </c>
    </row>
    <row r="53" spans="1:6" x14ac:dyDescent="0.25">
      <c r="A53" s="83">
        <v>2004</v>
      </c>
      <c r="B53" s="84">
        <v>38228</v>
      </c>
      <c r="C53" s="85"/>
      <c r="D53" s="85" t="s">
        <v>87</v>
      </c>
      <c r="E53" s="85" t="s">
        <v>84</v>
      </c>
      <c r="F53" s="85" t="s">
        <v>344</v>
      </c>
    </row>
    <row r="54" spans="1:6" x14ac:dyDescent="0.25">
      <c r="A54" s="83">
        <v>2004</v>
      </c>
      <c r="B54" s="84">
        <v>38226</v>
      </c>
      <c r="D54" s="83" t="s">
        <v>90</v>
      </c>
      <c r="E54" s="83" t="s">
        <v>43</v>
      </c>
      <c r="F54" s="83" t="s">
        <v>344</v>
      </c>
    </row>
    <row r="55" spans="1:6" x14ac:dyDescent="0.25">
      <c r="A55" s="83">
        <v>2004</v>
      </c>
      <c r="B55" s="84">
        <v>38105</v>
      </c>
      <c r="D55" s="83" t="s">
        <v>91</v>
      </c>
      <c r="E55" s="83" t="s">
        <v>329</v>
      </c>
      <c r="F55" s="83" t="s">
        <v>344</v>
      </c>
    </row>
    <row r="56" spans="1:6" x14ac:dyDescent="0.25">
      <c r="A56" s="83">
        <v>2004</v>
      </c>
      <c r="B56" s="84">
        <v>38226</v>
      </c>
      <c r="D56" s="83" t="s">
        <v>91</v>
      </c>
      <c r="E56" s="83" t="s">
        <v>329</v>
      </c>
      <c r="F56" s="83" t="s">
        <v>344</v>
      </c>
    </row>
    <row r="57" spans="1:6" x14ac:dyDescent="0.25">
      <c r="A57" s="83">
        <v>2005</v>
      </c>
      <c r="B57" s="84">
        <v>38519</v>
      </c>
      <c r="C57" s="84">
        <v>38521</v>
      </c>
      <c r="D57" s="83" t="s">
        <v>85</v>
      </c>
      <c r="E57" s="83" t="s">
        <v>322</v>
      </c>
      <c r="F57" s="83" t="s">
        <v>342</v>
      </c>
    </row>
    <row r="58" spans="1:6" x14ac:dyDescent="0.25">
      <c r="A58" s="83">
        <v>2005</v>
      </c>
      <c r="B58" s="84">
        <v>38545</v>
      </c>
      <c r="C58" s="84">
        <v>38547</v>
      </c>
      <c r="D58" s="83" t="s">
        <v>85</v>
      </c>
      <c r="E58" s="83" t="s">
        <v>45</v>
      </c>
      <c r="F58" s="83" t="s">
        <v>342</v>
      </c>
    </row>
    <row r="59" spans="1:6" ht="15" customHeight="1" x14ac:dyDescent="0.25">
      <c r="A59" s="83">
        <v>2005</v>
      </c>
      <c r="B59" s="84">
        <v>38594</v>
      </c>
      <c r="C59" s="84">
        <v>38596</v>
      </c>
      <c r="D59" s="83" t="s">
        <v>85</v>
      </c>
      <c r="E59" s="83" t="s">
        <v>322</v>
      </c>
      <c r="F59" s="83" t="s">
        <v>342</v>
      </c>
    </row>
    <row r="60" spans="1:6" ht="12.75" customHeight="1" x14ac:dyDescent="0.25">
      <c r="A60" s="83">
        <v>2005</v>
      </c>
      <c r="B60" s="84">
        <v>38651</v>
      </c>
      <c r="C60" s="84">
        <v>38653</v>
      </c>
      <c r="D60" s="83" t="s">
        <v>86</v>
      </c>
      <c r="E60" s="83" t="s">
        <v>327</v>
      </c>
      <c r="F60" s="83" t="s">
        <v>342</v>
      </c>
    </row>
    <row r="61" spans="1:6" x14ac:dyDescent="0.25">
      <c r="A61" s="83">
        <v>2005</v>
      </c>
      <c r="B61" s="84">
        <v>38525</v>
      </c>
      <c r="C61" s="85"/>
      <c r="D61" s="85" t="s">
        <v>87</v>
      </c>
      <c r="E61" s="85" t="s">
        <v>83</v>
      </c>
      <c r="F61" s="85" t="s">
        <v>342</v>
      </c>
    </row>
    <row r="62" spans="1:6" ht="15" customHeight="1" x14ac:dyDescent="0.25">
      <c r="A62" s="83">
        <v>2005</v>
      </c>
      <c r="B62" s="84">
        <v>38598</v>
      </c>
      <c r="C62" s="85"/>
      <c r="D62" s="85" t="s">
        <v>87</v>
      </c>
      <c r="E62" s="85" t="s">
        <v>84</v>
      </c>
      <c r="F62" s="85" t="s">
        <v>342</v>
      </c>
    </row>
    <row r="63" spans="1:6" ht="12.75" customHeight="1" x14ac:dyDescent="0.25">
      <c r="A63" s="83">
        <v>2005</v>
      </c>
      <c r="B63" s="84">
        <v>38551</v>
      </c>
      <c r="C63" s="85"/>
      <c r="D63" s="85" t="s">
        <v>87</v>
      </c>
      <c r="E63" s="85" t="s">
        <v>83</v>
      </c>
      <c r="F63" s="85" t="s">
        <v>342</v>
      </c>
    </row>
    <row r="64" spans="1:6" x14ac:dyDescent="0.25">
      <c r="A64" s="83">
        <v>2005</v>
      </c>
      <c r="B64" s="84">
        <v>38530</v>
      </c>
      <c r="D64" s="83" t="s">
        <v>90</v>
      </c>
      <c r="E64" s="83" t="s">
        <v>43</v>
      </c>
      <c r="F64" s="83" t="s">
        <v>342</v>
      </c>
    </row>
    <row r="65" spans="1:6" ht="15" customHeight="1" x14ac:dyDescent="0.25">
      <c r="A65" s="83">
        <v>2005</v>
      </c>
      <c r="B65" s="84">
        <v>38519</v>
      </c>
      <c r="C65" s="84">
        <v>38521</v>
      </c>
      <c r="D65" s="83" t="s">
        <v>85</v>
      </c>
      <c r="E65" s="83" t="s">
        <v>322</v>
      </c>
      <c r="F65" s="83" t="s">
        <v>343</v>
      </c>
    </row>
    <row r="66" spans="1:6" ht="12.75" customHeight="1" x14ac:dyDescent="0.25">
      <c r="A66" s="83">
        <v>2005</v>
      </c>
      <c r="B66" s="84">
        <v>38545</v>
      </c>
      <c r="C66" s="84">
        <v>38547</v>
      </c>
      <c r="D66" s="83" t="s">
        <v>85</v>
      </c>
      <c r="E66" s="83" t="s">
        <v>326</v>
      </c>
      <c r="F66" s="83" t="s">
        <v>343</v>
      </c>
    </row>
    <row r="67" spans="1:6" x14ac:dyDescent="0.25">
      <c r="A67" s="83">
        <v>2005</v>
      </c>
      <c r="B67" s="84">
        <v>38594</v>
      </c>
      <c r="C67" s="84"/>
      <c r="D67" s="83" t="s">
        <v>85</v>
      </c>
      <c r="E67" s="83" t="s">
        <v>326</v>
      </c>
      <c r="F67" s="83" t="s">
        <v>343</v>
      </c>
    </row>
    <row r="68" spans="1:6" ht="15" customHeight="1" x14ac:dyDescent="0.25">
      <c r="A68" s="83">
        <v>2005</v>
      </c>
      <c r="B68" s="84">
        <v>38648</v>
      </c>
      <c r="C68" s="84">
        <v>38651</v>
      </c>
      <c r="D68" s="83" t="s">
        <v>86</v>
      </c>
      <c r="E68" s="83" t="s">
        <v>327</v>
      </c>
      <c r="F68" s="83" t="s">
        <v>343</v>
      </c>
    </row>
    <row r="69" spans="1:6" ht="12.75" customHeight="1" x14ac:dyDescent="0.25">
      <c r="A69" s="83">
        <v>2005</v>
      </c>
      <c r="B69" s="84">
        <v>38598</v>
      </c>
      <c r="C69" s="86">
        <v>38551</v>
      </c>
      <c r="D69" s="85" t="s">
        <v>87</v>
      </c>
      <c r="E69" s="85" t="s">
        <v>84</v>
      </c>
      <c r="F69" s="85" t="s">
        <v>343</v>
      </c>
    </row>
    <row r="70" spans="1:6" x14ac:dyDescent="0.25">
      <c r="A70" s="83">
        <v>2005</v>
      </c>
      <c r="B70" s="84">
        <v>38551</v>
      </c>
      <c r="C70" s="85"/>
      <c r="D70" s="85" t="s">
        <v>87</v>
      </c>
      <c r="E70" s="85" t="s">
        <v>83</v>
      </c>
      <c r="F70" s="85" t="s">
        <v>343</v>
      </c>
    </row>
    <row r="71" spans="1:6" ht="15" customHeight="1" x14ac:dyDescent="0.25">
      <c r="A71" s="83">
        <v>2005</v>
      </c>
      <c r="B71" s="84">
        <v>38511</v>
      </c>
      <c r="C71" s="84">
        <v>38513</v>
      </c>
      <c r="D71" s="83" t="s">
        <v>85</v>
      </c>
      <c r="E71" s="83" t="s">
        <v>322</v>
      </c>
      <c r="F71" s="83" t="s">
        <v>344</v>
      </c>
    </row>
    <row r="72" spans="1:6" ht="14" customHeight="1" x14ac:dyDescent="0.25">
      <c r="A72" s="83">
        <v>2005</v>
      </c>
      <c r="B72" s="84">
        <v>38574</v>
      </c>
      <c r="C72" s="84">
        <v>38576</v>
      </c>
      <c r="D72" s="83" t="s">
        <v>85</v>
      </c>
      <c r="E72" s="83" t="s">
        <v>322</v>
      </c>
      <c r="F72" s="83" t="s">
        <v>344</v>
      </c>
    </row>
    <row r="73" spans="1:6" x14ac:dyDescent="0.25">
      <c r="A73" s="83">
        <v>2005</v>
      </c>
      <c r="B73" s="84">
        <v>38645</v>
      </c>
      <c r="C73" s="84">
        <v>38646</v>
      </c>
      <c r="D73" s="83" t="s">
        <v>86</v>
      </c>
      <c r="E73" s="83" t="s">
        <v>327</v>
      </c>
      <c r="F73" s="83" t="s">
        <v>344</v>
      </c>
    </row>
    <row r="74" spans="1:6" ht="11" customHeight="1" x14ac:dyDescent="0.25">
      <c r="A74" s="83">
        <v>2005</v>
      </c>
      <c r="B74" s="84">
        <v>38523</v>
      </c>
      <c r="C74" s="85"/>
      <c r="D74" s="85" t="s">
        <v>87</v>
      </c>
      <c r="E74" s="85" t="s">
        <v>83</v>
      </c>
      <c r="F74" s="85" t="s">
        <v>344</v>
      </c>
    </row>
    <row r="75" spans="1:6" x14ac:dyDescent="0.25">
      <c r="A75" s="83">
        <v>2006</v>
      </c>
      <c r="B75" s="84">
        <v>38876</v>
      </c>
      <c r="C75" s="84">
        <v>38878</v>
      </c>
      <c r="D75" s="83" t="s">
        <v>85</v>
      </c>
      <c r="E75" s="83" t="s">
        <v>322</v>
      </c>
      <c r="F75" s="83" t="s">
        <v>342</v>
      </c>
    </row>
    <row r="76" spans="1:6" ht="12" customHeight="1" x14ac:dyDescent="0.25">
      <c r="A76" s="83">
        <v>2006</v>
      </c>
      <c r="B76" s="84">
        <v>38899</v>
      </c>
      <c r="C76" s="84">
        <v>38901</v>
      </c>
      <c r="D76" s="83" t="s">
        <v>85</v>
      </c>
      <c r="E76" s="83" t="s">
        <v>45</v>
      </c>
      <c r="F76" s="83" t="s">
        <v>342</v>
      </c>
    </row>
    <row r="77" spans="1:6" ht="12" customHeight="1" x14ac:dyDescent="0.25">
      <c r="A77" s="83">
        <v>2006</v>
      </c>
      <c r="B77" s="84">
        <v>38922</v>
      </c>
      <c r="C77" s="84">
        <v>38923</v>
      </c>
      <c r="D77" s="83" t="s">
        <v>85</v>
      </c>
      <c r="E77" s="83" t="s">
        <v>322</v>
      </c>
      <c r="F77" s="83" t="s">
        <v>342</v>
      </c>
    </row>
    <row r="78" spans="1:6" ht="12" customHeight="1" x14ac:dyDescent="0.25">
      <c r="A78" s="83">
        <v>2006</v>
      </c>
      <c r="B78" s="84">
        <v>38961</v>
      </c>
      <c r="C78" s="84">
        <v>38962</v>
      </c>
      <c r="D78" s="83" t="s">
        <v>85</v>
      </c>
      <c r="E78" s="83" t="s">
        <v>322</v>
      </c>
      <c r="F78" s="83" t="s">
        <v>342</v>
      </c>
    </row>
    <row r="79" spans="1:6" x14ac:dyDescent="0.25">
      <c r="A79" s="83">
        <v>2006</v>
      </c>
      <c r="B79" s="84">
        <v>39004</v>
      </c>
      <c r="C79" s="84">
        <v>39010</v>
      </c>
      <c r="D79" s="83" t="s">
        <v>86</v>
      </c>
      <c r="E79" s="83" t="s">
        <v>38</v>
      </c>
      <c r="F79" s="83" t="s">
        <v>342</v>
      </c>
    </row>
    <row r="80" spans="1:6" x14ac:dyDescent="0.25">
      <c r="A80" s="83">
        <v>2006</v>
      </c>
      <c r="B80" s="84">
        <v>39008</v>
      </c>
      <c r="C80" s="84">
        <v>39010</v>
      </c>
      <c r="D80" s="83" t="s">
        <v>86</v>
      </c>
      <c r="E80" s="83" t="s">
        <v>327</v>
      </c>
      <c r="F80" s="83" t="s">
        <v>342</v>
      </c>
    </row>
    <row r="81" spans="1:6" x14ac:dyDescent="0.25">
      <c r="A81" s="83">
        <v>2006</v>
      </c>
      <c r="B81" s="84">
        <v>38882</v>
      </c>
      <c r="C81" s="85"/>
      <c r="D81" s="85" t="s">
        <v>87</v>
      </c>
      <c r="E81" s="85" t="s">
        <v>83</v>
      </c>
      <c r="F81" s="85" t="s">
        <v>342</v>
      </c>
    </row>
    <row r="82" spans="1:6" x14ac:dyDescent="0.25">
      <c r="A82" s="83">
        <v>2006</v>
      </c>
      <c r="B82" s="84">
        <v>38899</v>
      </c>
      <c r="C82" s="84">
        <v>38901</v>
      </c>
      <c r="D82" s="83" t="s">
        <v>85</v>
      </c>
      <c r="E82" s="83" t="s">
        <v>45</v>
      </c>
      <c r="F82" s="83" t="s">
        <v>343</v>
      </c>
    </row>
    <row r="83" spans="1:6" x14ac:dyDescent="0.25">
      <c r="A83" s="83">
        <v>2006</v>
      </c>
      <c r="B83" s="84">
        <v>38961</v>
      </c>
      <c r="C83" s="84">
        <v>38962</v>
      </c>
      <c r="D83" s="83" t="s">
        <v>85</v>
      </c>
      <c r="E83" s="83" t="s">
        <v>322</v>
      </c>
      <c r="F83" s="83" t="s">
        <v>343</v>
      </c>
    </row>
    <row r="84" spans="1:6" x14ac:dyDescent="0.25">
      <c r="A84" s="83">
        <v>2006</v>
      </c>
      <c r="B84" s="84">
        <v>39004</v>
      </c>
      <c r="C84" s="84">
        <v>39010</v>
      </c>
      <c r="D84" s="83" t="s">
        <v>86</v>
      </c>
      <c r="E84" s="83" t="s">
        <v>38</v>
      </c>
      <c r="F84" s="83" t="s">
        <v>343</v>
      </c>
    </row>
    <row r="85" spans="1:6" x14ac:dyDescent="0.25">
      <c r="A85" s="83">
        <v>2006</v>
      </c>
      <c r="B85" s="84">
        <v>38877</v>
      </c>
      <c r="C85" s="84">
        <v>38879</v>
      </c>
      <c r="D85" s="83" t="s">
        <v>85</v>
      </c>
      <c r="E85" s="83" t="s">
        <v>322</v>
      </c>
      <c r="F85" s="83" t="s">
        <v>344</v>
      </c>
    </row>
    <row r="86" spans="1:6" x14ac:dyDescent="0.25">
      <c r="A86" s="83">
        <v>2006</v>
      </c>
      <c r="B86" s="84">
        <v>38917</v>
      </c>
      <c r="C86" s="84">
        <v>38919</v>
      </c>
      <c r="D86" s="83" t="s">
        <v>85</v>
      </c>
      <c r="E86" s="83" t="s">
        <v>322</v>
      </c>
      <c r="F86" s="83" t="s">
        <v>344</v>
      </c>
    </row>
    <row r="87" spans="1:6" x14ac:dyDescent="0.25">
      <c r="A87" s="83">
        <v>2006</v>
      </c>
      <c r="B87" s="84">
        <v>38917</v>
      </c>
      <c r="C87" s="84">
        <v>38889</v>
      </c>
      <c r="D87" s="83" t="s">
        <v>85</v>
      </c>
      <c r="E87" s="83" t="s">
        <v>322</v>
      </c>
      <c r="F87" s="83" t="s">
        <v>344</v>
      </c>
    </row>
    <row r="88" spans="1:6" x14ac:dyDescent="0.25">
      <c r="A88" s="83">
        <v>2006</v>
      </c>
      <c r="B88" s="84">
        <v>38980</v>
      </c>
      <c r="C88" s="84">
        <v>38989</v>
      </c>
      <c r="D88" s="83" t="s">
        <v>86</v>
      </c>
      <c r="E88" s="83" t="s">
        <v>327</v>
      </c>
      <c r="F88" s="83" t="s">
        <v>344</v>
      </c>
    </row>
    <row r="89" spans="1:6" x14ac:dyDescent="0.25">
      <c r="A89" s="83">
        <v>2006</v>
      </c>
      <c r="B89" s="84">
        <v>39010</v>
      </c>
      <c r="C89" s="84">
        <v>39014</v>
      </c>
      <c r="D89" s="83" t="s">
        <v>86</v>
      </c>
      <c r="E89" s="83" t="s">
        <v>38</v>
      </c>
      <c r="F89" s="83" t="s">
        <v>344</v>
      </c>
    </row>
    <row r="90" spans="1:6" x14ac:dyDescent="0.25">
      <c r="A90" s="83">
        <v>2006</v>
      </c>
      <c r="B90" s="84">
        <v>38887</v>
      </c>
      <c r="C90" s="85"/>
      <c r="D90" s="85" t="s">
        <v>87</v>
      </c>
      <c r="E90" s="85" t="s">
        <v>83</v>
      </c>
      <c r="F90" s="85" t="s">
        <v>344</v>
      </c>
    </row>
    <row r="91" spans="1:6" x14ac:dyDescent="0.25">
      <c r="A91" s="83">
        <v>2007</v>
      </c>
      <c r="B91" s="84">
        <v>39277</v>
      </c>
      <c r="C91" s="84">
        <v>39278</v>
      </c>
      <c r="D91" s="83" t="s">
        <v>85</v>
      </c>
      <c r="E91" s="83" t="s">
        <v>326</v>
      </c>
      <c r="F91" s="83" t="s">
        <v>342</v>
      </c>
    </row>
    <row r="92" spans="1:6" x14ac:dyDescent="0.25">
      <c r="A92" s="83">
        <v>2007</v>
      </c>
      <c r="B92" s="84">
        <v>39277</v>
      </c>
      <c r="C92" s="84">
        <v>39278</v>
      </c>
      <c r="D92" s="83" t="s">
        <v>85</v>
      </c>
      <c r="E92" s="83" t="s">
        <v>45</v>
      </c>
      <c r="F92" s="83" t="s">
        <v>342</v>
      </c>
    </row>
    <row r="93" spans="1:6" x14ac:dyDescent="0.25">
      <c r="A93" s="83">
        <v>2007</v>
      </c>
      <c r="B93" s="84">
        <v>39344</v>
      </c>
      <c r="C93" s="84">
        <v>39350</v>
      </c>
      <c r="D93" s="83" t="s">
        <v>86</v>
      </c>
      <c r="E93" s="83" t="s">
        <v>327</v>
      </c>
      <c r="F93" s="83" t="s">
        <v>342</v>
      </c>
    </row>
    <row r="94" spans="1:6" x14ac:dyDescent="0.25">
      <c r="A94" s="83">
        <v>2007</v>
      </c>
      <c r="B94" s="84">
        <v>39389</v>
      </c>
      <c r="C94" s="84">
        <v>39391</v>
      </c>
      <c r="D94" s="83" t="s">
        <v>86</v>
      </c>
      <c r="E94" s="83" t="s">
        <v>327</v>
      </c>
      <c r="F94" s="83" t="s">
        <v>342</v>
      </c>
    </row>
    <row r="95" spans="1:6" x14ac:dyDescent="0.25">
      <c r="A95" s="83">
        <v>2007</v>
      </c>
      <c r="B95" s="84">
        <v>39184</v>
      </c>
      <c r="C95" s="85"/>
      <c r="D95" s="85" t="s">
        <v>87</v>
      </c>
      <c r="E95" s="85" t="s">
        <v>83</v>
      </c>
      <c r="F95" s="85" t="s">
        <v>342</v>
      </c>
    </row>
    <row r="96" spans="1:6" x14ac:dyDescent="0.25">
      <c r="A96" s="83">
        <v>2007</v>
      </c>
      <c r="B96" s="84">
        <v>39281</v>
      </c>
      <c r="C96" s="85"/>
      <c r="D96" s="85" t="s">
        <v>87</v>
      </c>
      <c r="E96" s="85" t="s">
        <v>83</v>
      </c>
      <c r="F96" s="85" t="s">
        <v>342</v>
      </c>
    </row>
    <row r="97" spans="1:6" x14ac:dyDescent="0.25">
      <c r="A97" s="83">
        <v>2007</v>
      </c>
      <c r="B97" s="84">
        <v>39370</v>
      </c>
      <c r="C97" s="85"/>
      <c r="D97" s="85" t="s">
        <v>92</v>
      </c>
      <c r="E97" s="85" t="s">
        <v>48</v>
      </c>
      <c r="F97" s="85" t="s">
        <v>342</v>
      </c>
    </row>
    <row r="98" spans="1:6" ht="12" customHeight="1" x14ac:dyDescent="0.25">
      <c r="A98" s="83">
        <v>2007</v>
      </c>
      <c r="D98" s="83" t="s">
        <v>88</v>
      </c>
      <c r="E98" s="83" t="s">
        <v>331</v>
      </c>
      <c r="F98" s="83" t="s">
        <v>342</v>
      </c>
    </row>
    <row r="99" spans="1:6" x14ac:dyDescent="0.25">
      <c r="A99" s="83">
        <v>2007</v>
      </c>
      <c r="B99" s="84">
        <v>39277</v>
      </c>
      <c r="C99" s="84">
        <v>39278</v>
      </c>
      <c r="D99" s="83" t="s">
        <v>85</v>
      </c>
      <c r="E99" s="83" t="s">
        <v>322</v>
      </c>
      <c r="F99" s="83" t="s">
        <v>343</v>
      </c>
    </row>
    <row r="100" spans="1:6" x14ac:dyDescent="0.25">
      <c r="A100" s="83">
        <v>2007</v>
      </c>
      <c r="B100" s="84">
        <v>39277</v>
      </c>
      <c r="C100" s="84">
        <v>39278</v>
      </c>
      <c r="D100" s="83" t="s">
        <v>85</v>
      </c>
      <c r="E100" s="83" t="s">
        <v>322</v>
      </c>
      <c r="F100" s="83" t="s">
        <v>343</v>
      </c>
    </row>
    <row r="101" spans="1:6" x14ac:dyDescent="0.25">
      <c r="A101" s="83">
        <v>2007</v>
      </c>
      <c r="B101" s="84">
        <v>39344</v>
      </c>
      <c r="C101" s="84">
        <v>39350</v>
      </c>
      <c r="D101" s="83" t="s">
        <v>86</v>
      </c>
      <c r="E101" s="83" t="s">
        <v>327</v>
      </c>
      <c r="F101" s="83" t="s">
        <v>343</v>
      </c>
    </row>
    <row r="102" spans="1:6" x14ac:dyDescent="0.25">
      <c r="A102" s="83">
        <v>2007</v>
      </c>
      <c r="B102" s="84">
        <v>39389</v>
      </c>
      <c r="C102" s="84">
        <v>39392</v>
      </c>
      <c r="D102" s="83" t="s">
        <v>86</v>
      </c>
      <c r="E102" s="83" t="s">
        <v>327</v>
      </c>
      <c r="F102" s="83" t="s">
        <v>343</v>
      </c>
    </row>
    <row r="103" spans="1:6" x14ac:dyDescent="0.25">
      <c r="A103" s="83">
        <v>2007</v>
      </c>
      <c r="D103" s="83" t="s">
        <v>88</v>
      </c>
      <c r="E103" s="83" t="s">
        <v>331</v>
      </c>
      <c r="F103" s="83" t="s">
        <v>343</v>
      </c>
    </row>
    <row r="104" spans="1:6" x14ac:dyDescent="0.25">
      <c r="A104" s="83">
        <v>2007</v>
      </c>
      <c r="D104" s="83" t="s">
        <v>88</v>
      </c>
      <c r="E104" s="83" t="s">
        <v>331</v>
      </c>
      <c r="F104" s="83" t="s">
        <v>343</v>
      </c>
    </row>
    <row r="105" spans="1:6" x14ac:dyDescent="0.25">
      <c r="A105" s="83">
        <v>2007</v>
      </c>
      <c r="B105" s="84">
        <v>39225</v>
      </c>
      <c r="C105" s="84">
        <v>39226</v>
      </c>
      <c r="D105" s="83" t="s">
        <v>85</v>
      </c>
      <c r="E105" s="83" t="s">
        <v>322</v>
      </c>
      <c r="F105" s="83" t="s">
        <v>344</v>
      </c>
    </row>
    <row r="106" spans="1:6" x14ac:dyDescent="0.25">
      <c r="A106" s="83">
        <v>2007</v>
      </c>
      <c r="B106" s="84">
        <v>39277</v>
      </c>
      <c r="C106" s="84">
        <v>39278</v>
      </c>
      <c r="D106" s="83" t="s">
        <v>85</v>
      </c>
      <c r="E106" s="83" t="s">
        <v>45</v>
      </c>
      <c r="F106" s="83" t="s">
        <v>344</v>
      </c>
    </row>
    <row r="107" spans="1:6" x14ac:dyDescent="0.25">
      <c r="A107" s="83">
        <v>2007</v>
      </c>
      <c r="B107" s="84">
        <v>39318</v>
      </c>
      <c r="C107" s="84">
        <v>39319</v>
      </c>
      <c r="D107" s="83" t="s">
        <v>85</v>
      </c>
      <c r="E107" s="83" t="s">
        <v>40</v>
      </c>
      <c r="F107" s="83" t="s">
        <v>344</v>
      </c>
    </row>
    <row r="108" spans="1:6" ht="12" customHeight="1" x14ac:dyDescent="0.25">
      <c r="A108" s="83">
        <v>2007</v>
      </c>
      <c r="B108" s="84">
        <v>39379</v>
      </c>
      <c r="C108" s="84">
        <v>39382</v>
      </c>
      <c r="D108" s="83" t="s">
        <v>86</v>
      </c>
      <c r="E108" s="83" t="s">
        <v>327</v>
      </c>
      <c r="F108" s="83" t="s">
        <v>344</v>
      </c>
    </row>
    <row r="109" spans="1:6" x14ac:dyDescent="0.25">
      <c r="A109" s="83">
        <v>2007</v>
      </c>
      <c r="B109" s="84">
        <v>39185</v>
      </c>
      <c r="C109" s="85"/>
      <c r="D109" s="85" t="s">
        <v>87</v>
      </c>
      <c r="E109" s="85" t="s">
        <v>83</v>
      </c>
      <c r="F109" s="85" t="s">
        <v>344</v>
      </c>
    </row>
    <row r="110" spans="1:6" x14ac:dyDescent="0.25">
      <c r="A110" s="83">
        <v>2008</v>
      </c>
      <c r="B110" s="84">
        <v>39635</v>
      </c>
      <c r="C110" s="84">
        <v>39637</v>
      </c>
      <c r="D110" s="83" t="s">
        <v>85</v>
      </c>
      <c r="E110" s="83" t="s">
        <v>45</v>
      </c>
      <c r="F110" s="83" t="s">
        <v>342</v>
      </c>
    </row>
    <row r="111" spans="1:6" x14ac:dyDescent="0.25">
      <c r="A111" s="83">
        <v>2008</v>
      </c>
      <c r="B111" s="84">
        <v>39709</v>
      </c>
      <c r="C111" s="84">
        <v>39714</v>
      </c>
      <c r="D111" s="83" t="s">
        <v>86</v>
      </c>
      <c r="E111" s="83" t="s">
        <v>327</v>
      </c>
      <c r="F111" s="83" t="s">
        <v>342</v>
      </c>
    </row>
    <row r="112" spans="1:6" x14ac:dyDescent="0.25">
      <c r="A112" s="83">
        <v>2008</v>
      </c>
      <c r="B112" s="84">
        <v>39645</v>
      </c>
      <c r="C112" s="85"/>
      <c r="D112" s="85" t="s">
        <v>87</v>
      </c>
      <c r="E112" s="85" t="s">
        <v>83</v>
      </c>
      <c r="F112" s="85" t="s">
        <v>342</v>
      </c>
    </row>
    <row r="113" spans="1:6" x14ac:dyDescent="0.25">
      <c r="A113" s="83">
        <v>2008</v>
      </c>
      <c r="B113" s="84">
        <v>39635</v>
      </c>
      <c r="C113" s="84">
        <v>39637</v>
      </c>
      <c r="D113" s="83" t="s">
        <v>85</v>
      </c>
      <c r="E113" s="83" t="s">
        <v>45</v>
      </c>
      <c r="F113" s="83" t="s">
        <v>343</v>
      </c>
    </row>
    <row r="114" spans="1:6" x14ac:dyDescent="0.25">
      <c r="A114" s="83">
        <v>2008</v>
      </c>
      <c r="B114" s="84">
        <v>39715</v>
      </c>
      <c r="C114" s="84">
        <v>39717</v>
      </c>
      <c r="D114" s="83" t="s">
        <v>86</v>
      </c>
      <c r="E114" s="83" t="s">
        <v>327</v>
      </c>
      <c r="F114" s="83" t="s">
        <v>343</v>
      </c>
    </row>
    <row r="115" spans="1:6" x14ac:dyDescent="0.25">
      <c r="A115" s="83">
        <v>2008</v>
      </c>
      <c r="B115" s="84">
        <v>39622</v>
      </c>
      <c r="C115" s="84">
        <v>39623</v>
      </c>
      <c r="D115" s="83" t="s">
        <v>85</v>
      </c>
      <c r="E115" s="83" t="s">
        <v>322</v>
      </c>
      <c r="F115" s="83" t="s">
        <v>344</v>
      </c>
    </row>
    <row r="116" spans="1:6" x14ac:dyDescent="0.25">
      <c r="A116" s="83">
        <v>2008</v>
      </c>
      <c r="B116" s="84">
        <v>39634</v>
      </c>
      <c r="C116" s="84">
        <v>39637</v>
      </c>
      <c r="D116" s="83" t="s">
        <v>85</v>
      </c>
      <c r="E116" s="83" t="s">
        <v>45</v>
      </c>
      <c r="F116" s="83" t="s">
        <v>344</v>
      </c>
    </row>
    <row r="117" spans="1:6" x14ac:dyDescent="0.25">
      <c r="A117" s="83">
        <v>2008</v>
      </c>
      <c r="B117" s="84">
        <v>39687</v>
      </c>
      <c r="C117" s="84">
        <v>39691</v>
      </c>
      <c r="D117" s="83" t="s">
        <v>85</v>
      </c>
      <c r="E117" s="83" t="s">
        <v>322</v>
      </c>
      <c r="F117" s="83" t="s">
        <v>344</v>
      </c>
    </row>
    <row r="118" spans="1:6" x14ac:dyDescent="0.25">
      <c r="A118" s="83">
        <v>2008</v>
      </c>
      <c r="B118" s="84">
        <v>39739</v>
      </c>
      <c r="C118" s="84">
        <v>39749</v>
      </c>
      <c r="D118" s="83" t="s">
        <v>86</v>
      </c>
      <c r="E118" s="83" t="s">
        <v>327</v>
      </c>
      <c r="F118" s="83" t="s">
        <v>344</v>
      </c>
    </row>
    <row r="119" spans="1:6" x14ac:dyDescent="0.25">
      <c r="A119" s="83">
        <v>2008</v>
      </c>
      <c r="B119" s="84">
        <v>39595</v>
      </c>
      <c r="C119" s="85"/>
      <c r="D119" s="85" t="s">
        <v>87</v>
      </c>
      <c r="E119" s="85" t="s">
        <v>83</v>
      </c>
      <c r="F119" s="85" t="s">
        <v>344</v>
      </c>
    </row>
    <row r="120" spans="1:6" x14ac:dyDescent="0.25">
      <c r="A120" s="83">
        <v>2009</v>
      </c>
      <c r="B120" s="84">
        <v>39995</v>
      </c>
      <c r="C120" s="84">
        <v>39996</v>
      </c>
      <c r="D120" s="83" t="s">
        <v>85</v>
      </c>
      <c r="E120" s="83" t="s">
        <v>326</v>
      </c>
      <c r="F120" s="83" t="s">
        <v>342</v>
      </c>
    </row>
    <row r="121" spans="1:6" x14ac:dyDescent="0.25">
      <c r="A121" s="83">
        <v>2009</v>
      </c>
      <c r="B121" s="84">
        <v>39995</v>
      </c>
      <c r="C121" s="84">
        <v>39996</v>
      </c>
      <c r="D121" s="83" t="s">
        <v>85</v>
      </c>
      <c r="E121" s="83" t="s">
        <v>326</v>
      </c>
      <c r="F121" s="83" t="s">
        <v>342</v>
      </c>
    </row>
    <row r="122" spans="1:6" ht="12" customHeight="1" x14ac:dyDescent="0.25">
      <c r="A122" s="83">
        <v>2009</v>
      </c>
      <c r="B122" s="84">
        <v>40042</v>
      </c>
      <c r="C122" s="84">
        <v>40044</v>
      </c>
      <c r="D122" s="83" t="s">
        <v>85</v>
      </c>
      <c r="E122" s="83" t="s">
        <v>322</v>
      </c>
      <c r="F122" s="83" t="s">
        <v>342</v>
      </c>
    </row>
    <row r="123" spans="1:6" x14ac:dyDescent="0.25">
      <c r="A123" s="83">
        <v>2009</v>
      </c>
      <c r="B123" s="84">
        <v>40099</v>
      </c>
      <c r="C123" s="84">
        <v>40101</v>
      </c>
      <c r="D123" s="83" t="s">
        <v>86</v>
      </c>
      <c r="E123" s="83" t="s">
        <v>38</v>
      </c>
      <c r="F123" s="83" t="s">
        <v>342</v>
      </c>
    </row>
    <row r="124" spans="1:6" x14ac:dyDescent="0.25">
      <c r="A124" s="83">
        <v>2009</v>
      </c>
      <c r="B124" s="84">
        <v>40007</v>
      </c>
      <c r="C124" s="85"/>
      <c r="D124" s="85" t="s">
        <v>87</v>
      </c>
      <c r="E124" s="85" t="s">
        <v>84</v>
      </c>
      <c r="F124" s="85" t="s">
        <v>342</v>
      </c>
    </row>
    <row r="125" spans="1:6" x14ac:dyDescent="0.25">
      <c r="A125" s="83">
        <v>2009</v>
      </c>
      <c r="B125" s="84">
        <v>40049</v>
      </c>
      <c r="C125" s="85"/>
      <c r="D125" s="85" t="s">
        <v>87</v>
      </c>
      <c r="E125" s="85" t="s">
        <v>84</v>
      </c>
      <c r="F125" s="85" t="s">
        <v>342</v>
      </c>
    </row>
    <row r="126" spans="1:6" x14ac:dyDescent="0.25">
      <c r="A126" s="83">
        <v>2009</v>
      </c>
      <c r="B126" s="84">
        <v>39995</v>
      </c>
      <c r="C126" s="84">
        <v>40116</v>
      </c>
      <c r="D126" s="83" t="s">
        <v>85</v>
      </c>
      <c r="E126" s="83" t="s">
        <v>50</v>
      </c>
      <c r="F126" s="83" t="s">
        <v>343</v>
      </c>
    </row>
    <row r="127" spans="1:6" x14ac:dyDescent="0.25">
      <c r="A127" s="83">
        <v>2009</v>
      </c>
      <c r="B127" s="84">
        <v>40094</v>
      </c>
      <c r="C127" s="84">
        <v>40101</v>
      </c>
      <c r="D127" s="83" t="s">
        <v>86</v>
      </c>
      <c r="E127" s="83" t="s">
        <v>38</v>
      </c>
      <c r="F127" s="83" t="s">
        <v>343</v>
      </c>
    </row>
    <row r="128" spans="1:6" x14ac:dyDescent="0.25">
      <c r="A128" s="83">
        <v>2009</v>
      </c>
      <c r="B128" s="84">
        <v>40001</v>
      </c>
      <c r="C128" s="85"/>
      <c r="D128" s="85" t="s">
        <v>87</v>
      </c>
      <c r="E128" s="85" t="s">
        <v>83</v>
      </c>
      <c r="F128" s="85" t="s">
        <v>343</v>
      </c>
    </row>
    <row r="129" spans="1:6" x14ac:dyDescent="0.25">
      <c r="A129" s="83">
        <v>2009</v>
      </c>
      <c r="B129" s="84">
        <v>39996</v>
      </c>
      <c r="C129" s="84">
        <v>39998</v>
      </c>
      <c r="D129" s="83" t="s">
        <v>85</v>
      </c>
      <c r="E129" s="83" t="s">
        <v>322</v>
      </c>
      <c r="F129" s="83" t="s">
        <v>344</v>
      </c>
    </row>
    <row r="130" spans="1:6" x14ac:dyDescent="0.25">
      <c r="A130" s="83">
        <v>2009</v>
      </c>
      <c r="B130" s="84">
        <v>40056</v>
      </c>
      <c r="C130" s="84">
        <v>40057</v>
      </c>
      <c r="D130" s="83" t="s">
        <v>85</v>
      </c>
      <c r="E130" s="83" t="s">
        <v>322</v>
      </c>
      <c r="F130" s="83" t="s">
        <v>344</v>
      </c>
    </row>
    <row r="131" spans="1:6" x14ac:dyDescent="0.25">
      <c r="A131" s="83">
        <v>2009</v>
      </c>
      <c r="B131" s="84">
        <v>40056</v>
      </c>
      <c r="C131" s="84">
        <v>40058</v>
      </c>
      <c r="D131" s="83" t="s">
        <v>85</v>
      </c>
      <c r="E131" s="83" t="s">
        <v>40</v>
      </c>
      <c r="F131" s="83" t="s">
        <v>344</v>
      </c>
    </row>
    <row r="132" spans="1:6" x14ac:dyDescent="0.25">
      <c r="A132" s="83">
        <v>2009</v>
      </c>
      <c r="B132" s="84">
        <v>39927</v>
      </c>
      <c r="C132" s="85"/>
      <c r="D132" s="85" t="s">
        <v>87</v>
      </c>
      <c r="E132" s="85" t="s">
        <v>83</v>
      </c>
      <c r="F132" s="85" t="s">
        <v>344</v>
      </c>
    </row>
    <row r="133" spans="1:6" x14ac:dyDescent="0.25">
      <c r="A133" s="83">
        <v>2009</v>
      </c>
      <c r="B133" s="84">
        <v>40003</v>
      </c>
      <c r="C133" s="85"/>
      <c r="D133" s="85" t="s">
        <v>87</v>
      </c>
      <c r="E133" s="85" t="s">
        <v>83</v>
      </c>
      <c r="F133" s="85" t="s">
        <v>344</v>
      </c>
    </row>
    <row r="134" spans="1:6" x14ac:dyDescent="0.25">
      <c r="A134" s="83">
        <v>2009</v>
      </c>
      <c r="B134" s="84">
        <v>40008</v>
      </c>
      <c r="C134" s="85"/>
      <c r="D134" s="85" t="s">
        <v>87</v>
      </c>
      <c r="E134" s="85" t="s">
        <v>84</v>
      </c>
      <c r="F134" s="85" t="s">
        <v>344</v>
      </c>
    </row>
    <row r="135" spans="1:6" x14ac:dyDescent="0.25">
      <c r="A135" s="83">
        <v>2009</v>
      </c>
      <c r="B135" s="84">
        <v>40049</v>
      </c>
      <c r="C135" s="85"/>
      <c r="D135" s="85" t="s">
        <v>87</v>
      </c>
      <c r="E135" s="85" t="s">
        <v>84</v>
      </c>
      <c r="F135" s="85" t="s">
        <v>344</v>
      </c>
    </row>
    <row r="136" spans="1:6" x14ac:dyDescent="0.25">
      <c r="A136" s="83">
        <v>2009</v>
      </c>
      <c r="B136" s="84">
        <v>39927</v>
      </c>
      <c r="D136" s="83" t="s">
        <v>91</v>
      </c>
      <c r="E136" s="83" t="s">
        <v>329</v>
      </c>
      <c r="F136" s="83" t="s">
        <v>344</v>
      </c>
    </row>
    <row r="137" spans="1:6" x14ac:dyDescent="0.25">
      <c r="A137" s="83">
        <v>2010</v>
      </c>
      <c r="B137" s="84">
        <v>40365</v>
      </c>
      <c r="C137" s="84">
        <v>40368</v>
      </c>
      <c r="D137" s="83" t="s">
        <v>85</v>
      </c>
      <c r="E137" s="83" t="s">
        <v>45</v>
      </c>
      <c r="F137" s="83" t="s">
        <v>342</v>
      </c>
    </row>
    <row r="138" spans="1:6" x14ac:dyDescent="0.25">
      <c r="A138" s="83">
        <v>2010</v>
      </c>
      <c r="B138" s="84">
        <v>40425</v>
      </c>
      <c r="C138" s="84">
        <v>40427</v>
      </c>
      <c r="D138" s="83" t="s">
        <v>85</v>
      </c>
      <c r="E138" s="83" t="s">
        <v>322</v>
      </c>
      <c r="F138" s="83" t="s">
        <v>342</v>
      </c>
    </row>
    <row r="139" spans="1:6" x14ac:dyDescent="0.25">
      <c r="A139" s="83">
        <v>2010</v>
      </c>
      <c r="B139" s="84">
        <v>40430</v>
      </c>
      <c r="C139" s="84">
        <v>40437</v>
      </c>
      <c r="D139" s="83" t="s">
        <v>86</v>
      </c>
      <c r="E139" s="83" t="s">
        <v>327</v>
      </c>
      <c r="F139" s="83" t="s">
        <v>342</v>
      </c>
    </row>
    <row r="140" spans="1:6" ht="12" customHeight="1" x14ac:dyDescent="0.25">
      <c r="A140" s="83">
        <v>2010</v>
      </c>
      <c r="B140" s="84">
        <v>40440</v>
      </c>
      <c r="C140" s="84">
        <v>40442</v>
      </c>
      <c r="D140" s="83" t="s">
        <v>86</v>
      </c>
      <c r="E140" s="83" t="s">
        <v>327</v>
      </c>
      <c r="F140" s="83" t="s">
        <v>342</v>
      </c>
    </row>
    <row r="141" spans="1:6" ht="12" customHeight="1" x14ac:dyDescent="0.25">
      <c r="A141" s="83">
        <v>2010</v>
      </c>
      <c r="B141" s="84">
        <v>40378</v>
      </c>
      <c r="C141" s="85"/>
      <c r="D141" s="85" t="s">
        <v>87</v>
      </c>
      <c r="E141" s="85" t="s">
        <v>83</v>
      </c>
      <c r="F141" s="85" t="s">
        <v>342</v>
      </c>
    </row>
    <row r="142" spans="1:6" x14ac:dyDescent="0.25">
      <c r="A142" s="83">
        <v>2010</v>
      </c>
      <c r="B142" s="84">
        <v>40365</v>
      </c>
      <c r="C142" s="84">
        <v>40367</v>
      </c>
      <c r="D142" s="83" t="s">
        <v>85</v>
      </c>
      <c r="E142" s="83" t="s">
        <v>45</v>
      </c>
      <c r="F142" s="83" t="s">
        <v>343</v>
      </c>
    </row>
    <row r="143" spans="1:6" ht="12" customHeight="1" x14ac:dyDescent="0.25">
      <c r="A143" s="83">
        <v>2010</v>
      </c>
      <c r="B143" s="84">
        <v>40430</v>
      </c>
      <c r="C143" s="84">
        <v>40437</v>
      </c>
      <c r="D143" s="83" t="s">
        <v>86</v>
      </c>
      <c r="E143" s="83" t="s">
        <v>327</v>
      </c>
      <c r="F143" s="83" t="s">
        <v>343</v>
      </c>
    </row>
    <row r="144" spans="1:6" ht="12" customHeight="1" x14ac:dyDescent="0.25">
      <c r="A144" s="83">
        <v>2010</v>
      </c>
      <c r="B144" s="84">
        <v>40440</v>
      </c>
      <c r="C144" s="84">
        <v>40442</v>
      </c>
      <c r="D144" s="83" t="s">
        <v>86</v>
      </c>
      <c r="E144" s="83" t="s">
        <v>327</v>
      </c>
      <c r="F144" s="83" t="s">
        <v>343</v>
      </c>
    </row>
    <row r="145" spans="1:6" ht="12" customHeight="1" x14ac:dyDescent="0.25">
      <c r="A145" s="83">
        <v>2010</v>
      </c>
      <c r="B145" s="84">
        <v>40375</v>
      </c>
      <c r="C145" s="85"/>
      <c r="D145" s="85" t="s">
        <v>87</v>
      </c>
      <c r="E145" s="85" t="s">
        <v>83</v>
      </c>
      <c r="F145" s="85" t="s">
        <v>343</v>
      </c>
    </row>
    <row r="146" spans="1:6" ht="12" customHeight="1" x14ac:dyDescent="0.25">
      <c r="A146" s="83">
        <v>2010</v>
      </c>
      <c r="B146" s="84">
        <v>40478</v>
      </c>
      <c r="C146" s="85"/>
      <c r="D146" s="85" t="s">
        <v>87</v>
      </c>
      <c r="E146" s="85" t="s">
        <v>83</v>
      </c>
      <c r="F146" s="85" t="s">
        <v>343</v>
      </c>
    </row>
    <row r="147" spans="1:6" x14ac:dyDescent="0.25">
      <c r="A147" s="83">
        <v>2010</v>
      </c>
      <c r="B147" s="84">
        <v>40316</v>
      </c>
      <c r="C147" s="84">
        <v>40347</v>
      </c>
      <c r="D147" s="83" t="s">
        <v>86</v>
      </c>
      <c r="E147" s="83" t="s">
        <v>327</v>
      </c>
      <c r="F147" s="83" t="s">
        <v>344</v>
      </c>
    </row>
    <row r="148" spans="1:6" x14ac:dyDescent="0.25">
      <c r="A148" s="83">
        <v>2010</v>
      </c>
      <c r="B148" s="84">
        <v>40335</v>
      </c>
      <c r="C148" s="84">
        <v>40347</v>
      </c>
      <c r="D148" s="83" t="s">
        <v>86</v>
      </c>
      <c r="E148" s="83" t="s">
        <v>327</v>
      </c>
      <c r="F148" s="83" t="s">
        <v>344</v>
      </c>
    </row>
    <row r="149" spans="1:6" x14ac:dyDescent="0.25">
      <c r="A149" s="83">
        <v>2010</v>
      </c>
      <c r="B149" s="84">
        <v>40415</v>
      </c>
      <c r="C149" s="84">
        <v>40416</v>
      </c>
      <c r="D149" s="83" t="s">
        <v>85</v>
      </c>
      <c r="E149" s="83" t="s">
        <v>40</v>
      </c>
      <c r="F149" s="83" t="s">
        <v>344</v>
      </c>
    </row>
    <row r="150" spans="1:6" x14ac:dyDescent="0.25">
      <c r="A150" s="83">
        <v>2010</v>
      </c>
      <c r="B150" s="84">
        <v>40452</v>
      </c>
      <c r="C150" s="84">
        <v>40457</v>
      </c>
      <c r="D150" s="83" t="s">
        <v>86</v>
      </c>
      <c r="E150" s="83" t="s">
        <v>327</v>
      </c>
      <c r="F150" s="83" t="s">
        <v>344</v>
      </c>
    </row>
    <row r="151" spans="1:6" ht="12" customHeight="1" x14ac:dyDescent="0.25">
      <c r="A151" s="83">
        <v>2010</v>
      </c>
      <c r="B151" s="84">
        <v>40364</v>
      </c>
      <c r="C151" s="85"/>
      <c r="D151" s="85" t="s">
        <v>87</v>
      </c>
      <c r="E151" s="85" t="s">
        <v>83</v>
      </c>
      <c r="F151" s="85" t="s">
        <v>344</v>
      </c>
    </row>
    <row r="152" spans="1:6" x14ac:dyDescent="0.25">
      <c r="A152" s="83">
        <v>2010</v>
      </c>
      <c r="B152" s="84">
        <v>40432</v>
      </c>
      <c r="C152" s="85"/>
      <c r="D152" s="85" t="s">
        <v>87</v>
      </c>
      <c r="E152" s="85" t="s">
        <v>84</v>
      </c>
      <c r="F152" s="85" t="s">
        <v>344</v>
      </c>
    </row>
    <row r="153" spans="1:6" ht="15" customHeight="1" x14ac:dyDescent="0.25">
      <c r="A153" s="83">
        <v>2011</v>
      </c>
      <c r="B153" s="84">
        <v>40667</v>
      </c>
      <c r="C153" s="84">
        <v>40672</v>
      </c>
      <c r="D153" s="83" t="s">
        <v>86</v>
      </c>
      <c r="E153" s="83" t="s">
        <v>86</v>
      </c>
      <c r="F153" s="83" t="s">
        <v>342</v>
      </c>
    </row>
    <row r="154" spans="1:6" ht="15" customHeight="1" x14ac:dyDescent="0.25">
      <c r="A154" s="83">
        <v>2011</v>
      </c>
      <c r="B154" s="84">
        <v>40705</v>
      </c>
      <c r="C154" s="84">
        <v>40708</v>
      </c>
      <c r="D154" s="83" t="s">
        <v>86</v>
      </c>
      <c r="E154" s="83" t="s">
        <v>86</v>
      </c>
      <c r="F154" s="83" t="s">
        <v>342</v>
      </c>
    </row>
    <row r="155" spans="1:6" x14ac:dyDescent="0.25">
      <c r="A155" s="83">
        <v>2011</v>
      </c>
      <c r="B155" s="84">
        <v>40726</v>
      </c>
      <c r="D155" s="83" t="s">
        <v>85</v>
      </c>
      <c r="E155" s="83" t="s">
        <v>326</v>
      </c>
      <c r="F155" s="83" t="s">
        <v>342</v>
      </c>
    </row>
    <row r="156" spans="1:6" ht="15" customHeight="1" x14ac:dyDescent="0.25">
      <c r="A156" s="83">
        <v>2011</v>
      </c>
      <c r="B156" s="84">
        <v>40781</v>
      </c>
      <c r="C156" s="84">
        <v>40784</v>
      </c>
      <c r="D156" s="83" t="s">
        <v>86</v>
      </c>
      <c r="E156" s="83" t="s">
        <v>86</v>
      </c>
      <c r="F156" s="83" t="s">
        <v>342</v>
      </c>
    </row>
    <row r="157" spans="1:6" x14ac:dyDescent="0.25">
      <c r="A157" s="83">
        <v>2011</v>
      </c>
      <c r="B157" s="84">
        <v>40722</v>
      </c>
      <c r="D157" s="83" t="s">
        <v>85</v>
      </c>
      <c r="E157" s="83" t="s">
        <v>322</v>
      </c>
      <c r="F157" s="83" t="s">
        <v>343</v>
      </c>
    </row>
    <row r="158" spans="1:6" x14ac:dyDescent="0.25">
      <c r="A158" s="83">
        <v>2011</v>
      </c>
      <c r="B158" s="84">
        <v>40728</v>
      </c>
      <c r="D158" s="83" t="s">
        <v>85</v>
      </c>
      <c r="E158" s="83" t="s">
        <v>326</v>
      </c>
      <c r="F158" s="83" t="s">
        <v>343</v>
      </c>
    </row>
    <row r="159" spans="1:6" ht="15" customHeight="1" x14ac:dyDescent="0.25">
      <c r="A159" s="83">
        <v>2011</v>
      </c>
      <c r="B159" s="84">
        <v>40785</v>
      </c>
      <c r="C159" s="84">
        <v>40789</v>
      </c>
      <c r="D159" s="83" t="s">
        <v>86</v>
      </c>
      <c r="E159" s="83" t="s">
        <v>86</v>
      </c>
      <c r="F159" s="83" t="s">
        <v>343</v>
      </c>
    </row>
    <row r="160" spans="1:6" x14ac:dyDescent="0.25">
      <c r="A160" s="83">
        <v>2011</v>
      </c>
      <c r="B160" s="84">
        <v>40625</v>
      </c>
      <c r="C160" s="85"/>
      <c r="D160" s="85" t="s">
        <v>87</v>
      </c>
      <c r="E160" s="85" t="s">
        <v>84</v>
      </c>
      <c r="F160" s="85" t="s">
        <v>344</v>
      </c>
    </row>
    <row r="161" spans="1:6" x14ac:dyDescent="0.25">
      <c r="A161" s="83">
        <v>2011</v>
      </c>
      <c r="B161" s="84">
        <v>40759</v>
      </c>
      <c r="C161" s="85"/>
      <c r="D161" s="85" t="s">
        <v>87</v>
      </c>
      <c r="E161" s="85" t="s">
        <v>83</v>
      </c>
      <c r="F161" s="85" t="s">
        <v>344</v>
      </c>
    </row>
    <row r="162" spans="1:6" x14ac:dyDescent="0.25">
      <c r="A162" s="83">
        <v>2011</v>
      </c>
      <c r="B162" s="84">
        <v>40672</v>
      </c>
      <c r="C162" s="84">
        <v>40676</v>
      </c>
      <c r="D162" s="83" t="s">
        <v>86</v>
      </c>
      <c r="E162" s="83" t="s">
        <v>86</v>
      </c>
      <c r="F162" s="83" t="s">
        <v>344</v>
      </c>
    </row>
    <row r="163" spans="1:6" x14ac:dyDescent="0.25">
      <c r="A163" s="83">
        <v>2011</v>
      </c>
      <c r="B163" s="84">
        <v>40692</v>
      </c>
      <c r="C163" s="84">
        <v>40705</v>
      </c>
      <c r="D163" s="83" t="s">
        <v>86</v>
      </c>
      <c r="E163" s="83" t="s">
        <v>86</v>
      </c>
      <c r="F163" s="83" t="s">
        <v>344</v>
      </c>
    </row>
    <row r="164" spans="1:6" x14ac:dyDescent="0.25">
      <c r="A164" s="83">
        <v>2011</v>
      </c>
      <c r="B164" s="84">
        <v>40757</v>
      </c>
      <c r="D164" s="83" t="s">
        <v>85</v>
      </c>
      <c r="E164" s="83" t="s">
        <v>322</v>
      </c>
      <c r="F164" s="83" t="s">
        <v>344</v>
      </c>
    </row>
    <row r="165" spans="1:6" x14ac:dyDescent="0.25">
      <c r="A165" s="83">
        <v>2011</v>
      </c>
      <c r="B165" s="84">
        <v>40801</v>
      </c>
      <c r="C165" s="84">
        <v>40803</v>
      </c>
      <c r="D165" s="83" t="s">
        <v>86</v>
      </c>
      <c r="E165" s="83" t="s">
        <v>86</v>
      </c>
      <c r="F165" s="83" t="s">
        <v>344</v>
      </c>
    </row>
    <row r="166" spans="1:6" x14ac:dyDescent="0.25">
      <c r="A166" s="83">
        <v>2012</v>
      </c>
      <c r="B166" s="84">
        <v>41108</v>
      </c>
      <c r="C166" s="85"/>
      <c r="D166" s="85" t="s">
        <v>87</v>
      </c>
      <c r="E166" s="85" t="s">
        <v>83</v>
      </c>
      <c r="F166" s="85" t="s">
        <v>342</v>
      </c>
    </row>
    <row r="167" spans="1:6" x14ac:dyDescent="0.25">
      <c r="A167" s="83">
        <v>2012</v>
      </c>
      <c r="B167" s="84">
        <v>41032</v>
      </c>
      <c r="C167" s="84">
        <v>41034</v>
      </c>
      <c r="D167" s="83" t="s">
        <v>86</v>
      </c>
      <c r="E167" s="83" t="s">
        <v>86</v>
      </c>
      <c r="F167" s="83" t="s">
        <v>342</v>
      </c>
    </row>
    <row r="168" spans="1:6" x14ac:dyDescent="0.25">
      <c r="A168" s="83">
        <v>2012</v>
      </c>
      <c r="B168" s="84">
        <v>41107</v>
      </c>
      <c r="D168" s="83" t="s">
        <v>85</v>
      </c>
      <c r="E168" s="83" t="s">
        <v>322</v>
      </c>
      <c r="F168" s="83" t="s">
        <v>342</v>
      </c>
    </row>
    <row r="169" spans="1:6" x14ac:dyDescent="0.25">
      <c r="A169" s="83">
        <v>2012</v>
      </c>
      <c r="B169" s="84">
        <v>41148</v>
      </c>
      <c r="D169" s="83" t="s">
        <v>86</v>
      </c>
      <c r="E169" s="83" t="s">
        <v>86</v>
      </c>
      <c r="F169" s="83" t="s">
        <v>342</v>
      </c>
    </row>
    <row r="170" spans="1:6" x14ac:dyDescent="0.25">
      <c r="A170" s="83">
        <v>2012</v>
      </c>
      <c r="B170" s="84">
        <v>41205</v>
      </c>
      <c r="C170" s="84">
        <v>41207</v>
      </c>
      <c r="D170" s="83" t="s">
        <v>86</v>
      </c>
      <c r="E170" s="83" t="s">
        <v>86</v>
      </c>
      <c r="F170" s="83" t="s">
        <v>342</v>
      </c>
    </row>
    <row r="171" spans="1:6" x14ac:dyDescent="0.25">
      <c r="A171" s="83">
        <v>2012</v>
      </c>
      <c r="B171" s="84">
        <v>41106</v>
      </c>
      <c r="D171" s="83" t="s">
        <v>85</v>
      </c>
      <c r="E171" s="83" t="s">
        <v>322</v>
      </c>
      <c r="F171" s="83" t="s">
        <v>342</v>
      </c>
    </row>
    <row r="172" spans="1:6" x14ac:dyDescent="0.25">
      <c r="A172" s="83">
        <v>2012</v>
      </c>
      <c r="B172" s="84">
        <v>41094</v>
      </c>
      <c r="C172" s="85"/>
      <c r="D172" s="85" t="s">
        <v>87</v>
      </c>
      <c r="E172" s="85" t="s">
        <v>83</v>
      </c>
      <c r="F172" s="85" t="s">
        <v>343</v>
      </c>
    </row>
    <row r="173" spans="1:6" x14ac:dyDescent="0.25">
      <c r="A173" s="83">
        <v>2012</v>
      </c>
      <c r="B173" s="84">
        <v>41089</v>
      </c>
      <c r="D173" s="83" t="s">
        <v>85</v>
      </c>
      <c r="E173" s="83" t="s">
        <v>322</v>
      </c>
      <c r="F173" s="83" t="s">
        <v>343</v>
      </c>
    </row>
    <row r="174" spans="1:6" x14ac:dyDescent="0.25">
      <c r="A174" s="83">
        <v>2012</v>
      </c>
      <c r="B174" s="84">
        <v>41156</v>
      </c>
      <c r="C174" s="84">
        <v>41157</v>
      </c>
      <c r="D174" s="83" t="s">
        <v>86</v>
      </c>
      <c r="E174" s="83" t="s">
        <v>86</v>
      </c>
      <c r="F174" s="83" t="s">
        <v>343</v>
      </c>
    </row>
    <row r="175" spans="1:6" x14ac:dyDescent="0.25">
      <c r="A175" s="83">
        <v>2012</v>
      </c>
      <c r="B175" s="84">
        <v>41204</v>
      </c>
      <c r="C175" s="84">
        <v>41204</v>
      </c>
      <c r="D175" s="83" t="s">
        <v>86</v>
      </c>
      <c r="E175" s="83" t="s">
        <v>86</v>
      </c>
      <c r="F175" s="83" t="s">
        <v>343</v>
      </c>
    </row>
    <row r="176" spans="1:6" x14ac:dyDescent="0.25">
      <c r="A176" s="83">
        <v>2012</v>
      </c>
      <c r="B176" s="84">
        <v>41107</v>
      </c>
      <c r="D176" s="83" t="s">
        <v>85</v>
      </c>
      <c r="E176" s="83" t="s">
        <v>322</v>
      </c>
      <c r="F176" s="83" t="s">
        <v>343</v>
      </c>
    </row>
    <row r="177" spans="1:6" x14ac:dyDescent="0.25">
      <c r="A177" s="83">
        <v>2012</v>
      </c>
      <c r="B177" s="84">
        <v>40996</v>
      </c>
      <c r="C177" s="85"/>
      <c r="D177" s="85" t="s">
        <v>87</v>
      </c>
      <c r="E177" s="85" t="s">
        <v>84</v>
      </c>
      <c r="F177" s="85" t="s">
        <v>344</v>
      </c>
    </row>
    <row r="178" spans="1:6" x14ac:dyDescent="0.25">
      <c r="A178" s="83">
        <v>2012</v>
      </c>
      <c r="B178" s="84">
        <v>41127</v>
      </c>
      <c r="C178" s="85"/>
      <c r="D178" s="85" t="s">
        <v>87</v>
      </c>
      <c r="E178" s="85" t="s">
        <v>83</v>
      </c>
      <c r="F178" s="85" t="s">
        <v>344</v>
      </c>
    </row>
    <row r="179" spans="1:6" x14ac:dyDescent="0.25">
      <c r="A179" s="83">
        <v>2012</v>
      </c>
      <c r="B179" s="84">
        <v>41037</v>
      </c>
      <c r="C179" s="84">
        <v>41038</v>
      </c>
      <c r="D179" s="83" t="s">
        <v>86</v>
      </c>
      <c r="E179" s="83" t="s">
        <v>86</v>
      </c>
      <c r="F179" s="83" t="s">
        <v>344</v>
      </c>
    </row>
    <row r="180" spans="1:6" x14ac:dyDescent="0.25">
      <c r="A180" s="83">
        <v>2012</v>
      </c>
      <c r="B180" s="84">
        <v>41039</v>
      </c>
      <c r="C180" s="84">
        <v>41041</v>
      </c>
      <c r="D180" s="83" t="s">
        <v>86</v>
      </c>
      <c r="E180" s="83" t="s">
        <v>86</v>
      </c>
      <c r="F180" s="83" t="s">
        <v>344</v>
      </c>
    </row>
    <row r="181" spans="1:6" x14ac:dyDescent="0.25">
      <c r="A181" s="83">
        <v>2012</v>
      </c>
      <c r="B181" s="84">
        <v>41114</v>
      </c>
      <c r="D181" s="83" t="s">
        <v>85</v>
      </c>
      <c r="E181" s="83" t="s">
        <v>326</v>
      </c>
      <c r="F181" s="83" t="s">
        <v>344</v>
      </c>
    </row>
    <row r="182" spans="1:6" x14ac:dyDescent="0.25">
      <c r="A182" s="83">
        <v>2012</v>
      </c>
      <c r="B182" s="84">
        <v>41151</v>
      </c>
      <c r="C182" s="84">
        <v>41156</v>
      </c>
      <c r="D182" s="83" t="s">
        <v>86</v>
      </c>
      <c r="E182" s="83" t="s">
        <v>86</v>
      </c>
      <c r="F182" s="83" t="s">
        <v>344</v>
      </c>
    </row>
    <row r="183" spans="1:6" x14ac:dyDescent="0.25">
      <c r="A183" s="83">
        <v>2012</v>
      </c>
      <c r="B183" s="84">
        <v>41201</v>
      </c>
      <c r="C183" s="84">
        <v>41201</v>
      </c>
      <c r="D183" s="83" t="s">
        <v>86</v>
      </c>
      <c r="E183" s="83" t="s">
        <v>86</v>
      </c>
      <c r="F183" s="83" t="s">
        <v>344</v>
      </c>
    </row>
    <row r="184" spans="1:6" x14ac:dyDescent="0.25">
      <c r="A184" s="83">
        <v>2013</v>
      </c>
      <c r="B184" s="84">
        <v>41382</v>
      </c>
      <c r="C184" s="85"/>
      <c r="D184" s="85" t="s">
        <v>87</v>
      </c>
      <c r="E184" s="85" t="s">
        <v>83</v>
      </c>
      <c r="F184" s="85" t="s">
        <v>342</v>
      </c>
    </row>
    <row r="185" spans="1:6" x14ac:dyDescent="0.25">
      <c r="A185" s="83">
        <v>2013</v>
      </c>
      <c r="B185" s="84">
        <v>41479</v>
      </c>
      <c r="C185" s="86">
        <v>41479</v>
      </c>
      <c r="D185" s="85" t="s">
        <v>87</v>
      </c>
      <c r="E185" s="85" t="s">
        <v>84</v>
      </c>
      <c r="F185" s="85" t="s">
        <v>342</v>
      </c>
    </row>
    <row r="186" spans="1:6" x14ac:dyDescent="0.25">
      <c r="A186" s="83">
        <v>2013</v>
      </c>
      <c r="B186" s="84">
        <v>41396</v>
      </c>
      <c r="C186" s="84">
        <v>41397</v>
      </c>
      <c r="D186" s="83" t="s">
        <v>86</v>
      </c>
      <c r="E186" s="83" t="s">
        <v>86</v>
      </c>
      <c r="F186" s="83" t="s">
        <v>342</v>
      </c>
    </row>
    <row r="187" spans="1:6" x14ac:dyDescent="0.25">
      <c r="A187" s="83">
        <v>2013</v>
      </c>
      <c r="B187" s="84">
        <v>41431</v>
      </c>
      <c r="C187" s="84">
        <v>41434</v>
      </c>
      <c r="D187" s="83" t="s">
        <v>86</v>
      </c>
      <c r="E187" s="83" t="s">
        <v>86</v>
      </c>
      <c r="F187" s="83" t="s">
        <v>342</v>
      </c>
    </row>
    <row r="188" spans="1:6" x14ac:dyDescent="0.25">
      <c r="A188" s="83">
        <v>2013</v>
      </c>
      <c r="B188" s="84">
        <v>41478</v>
      </c>
      <c r="D188" s="83" t="s">
        <v>85</v>
      </c>
      <c r="E188" s="83" t="s">
        <v>322</v>
      </c>
      <c r="F188" s="83" t="s">
        <v>342</v>
      </c>
    </row>
    <row r="189" spans="1:6" x14ac:dyDescent="0.25">
      <c r="A189" s="83">
        <v>2013</v>
      </c>
      <c r="B189" s="84">
        <v>41540</v>
      </c>
      <c r="D189" s="83" t="s">
        <v>86</v>
      </c>
      <c r="E189" s="83" t="s">
        <v>86</v>
      </c>
      <c r="F189" s="83" t="s">
        <v>342</v>
      </c>
    </row>
    <row r="190" spans="1:6" x14ac:dyDescent="0.25">
      <c r="A190" s="83">
        <v>2013</v>
      </c>
      <c r="B190" s="84">
        <v>41585</v>
      </c>
      <c r="C190" s="84">
        <v>41591</v>
      </c>
      <c r="D190" s="83" t="s">
        <v>86</v>
      </c>
      <c r="E190" s="83" t="s">
        <v>86</v>
      </c>
      <c r="F190" s="83" t="s">
        <v>342</v>
      </c>
    </row>
    <row r="191" spans="1:6" x14ac:dyDescent="0.25">
      <c r="A191" s="83">
        <v>2013</v>
      </c>
      <c r="B191" s="84">
        <v>41466</v>
      </c>
      <c r="D191" s="83" t="s">
        <v>85</v>
      </c>
      <c r="E191" s="83" t="s">
        <v>322</v>
      </c>
      <c r="F191" s="83" t="s">
        <v>342</v>
      </c>
    </row>
    <row r="192" spans="1:6" x14ac:dyDescent="0.25">
      <c r="A192" s="83">
        <v>2013</v>
      </c>
      <c r="B192" s="84">
        <v>41540</v>
      </c>
      <c r="C192" s="84">
        <v>41544</v>
      </c>
      <c r="D192" s="83" t="s">
        <v>86</v>
      </c>
      <c r="E192" s="83" t="s">
        <v>86</v>
      </c>
      <c r="F192" s="83" t="s">
        <v>342</v>
      </c>
    </row>
    <row r="193" spans="1:6" x14ac:dyDescent="0.25">
      <c r="A193" s="83">
        <v>2013</v>
      </c>
      <c r="B193" s="84">
        <v>41382</v>
      </c>
      <c r="C193" s="85"/>
      <c r="D193" s="85" t="s">
        <v>87</v>
      </c>
      <c r="E193" s="85" t="s">
        <v>83</v>
      </c>
      <c r="F193" s="85" t="s">
        <v>343</v>
      </c>
    </row>
    <row r="194" spans="1:6" x14ac:dyDescent="0.25">
      <c r="A194" s="83">
        <v>2013</v>
      </c>
      <c r="B194" s="84">
        <v>41473</v>
      </c>
      <c r="C194" s="85"/>
      <c r="D194" s="85" t="s">
        <v>87</v>
      </c>
      <c r="E194" s="85" t="s">
        <v>83</v>
      </c>
      <c r="F194" s="85" t="s">
        <v>343</v>
      </c>
    </row>
    <row r="195" spans="1:6" x14ac:dyDescent="0.25">
      <c r="A195" s="83">
        <v>2013</v>
      </c>
      <c r="B195" s="84">
        <v>41456</v>
      </c>
      <c r="C195" s="84">
        <v>41457</v>
      </c>
      <c r="D195" s="83" t="s">
        <v>85</v>
      </c>
      <c r="E195" s="83" t="s">
        <v>326</v>
      </c>
      <c r="F195" s="83" t="s">
        <v>343</v>
      </c>
    </row>
    <row r="196" spans="1:6" x14ac:dyDescent="0.25">
      <c r="A196" s="83">
        <v>2013</v>
      </c>
      <c r="B196" s="84">
        <v>41519</v>
      </c>
      <c r="C196" s="84">
        <v>41521</v>
      </c>
      <c r="D196" s="83" t="s">
        <v>85</v>
      </c>
      <c r="E196" s="83" t="s">
        <v>322</v>
      </c>
      <c r="F196" s="83" t="s">
        <v>343</v>
      </c>
    </row>
    <row r="197" spans="1:6" x14ac:dyDescent="0.25">
      <c r="A197" s="83">
        <v>2013</v>
      </c>
      <c r="B197" s="84">
        <v>41466</v>
      </c>
      <c r="C197" s="84">
        <v>41467</v>
      </c>
      <c r="D197" s="83" t="s">
        <v>85</v>
      </c>
      <c r="E197" s="83" t="s">
        <v>322</v>
      </c>
      <c r="F197" s="83" t="s">
        <v>343</v>
      </c>
    </row>
    <row r="198" spans="1:6" x14ac:dyDescent="0.25">
      <c r="A198" s="83">
        <v>2013</v>
      </c>
      <c r="B198" s="84">
        <v>41381</v>
      </c>
      <c r="C198" s="85"/>
      <c r="D198" s="85" t="s">
        <v>87</v>
      </c>
      <c r="E198" s="85" t="s">
        <v>83</v>
      </c>
      <c r="F198" s="85" t="s">
        <v>344</v>
      </c>
    </row>
    <row r="199" spans="1:6" x14ac:dyDescent="0.25">
      <c r="A199" s="83">
        <v>2013</v>
      </c>
      <c r="B199" s="84">
        <v>41479</v>
      </c>
      <c r="C199" s="85"/>
      <c r="D199" s="85" t="s">
        <v>87</v>
      </c>
      <c r="E199" s="85" t="s">
        <v>84</v>
      </c>
      <c r="F199" s="85" t="s">
        <v>344</v>
      </c>
    </row>
    <row r="200" spans="1:6" ht="12" customHeight="1" x14ac:dyDescent="0.25">
      <c r="A200" s="83">
        <v>2013</v>
      </c>
      <c r="B200" s="84">
        <v>41586</v>
      </c>
      <c r="C200" s="85"/>
      <c r="D200" s="85" t="s">
        <v>87</v>
      </c>
      <c r="E200" s="85" t="s">
        <v>83</v>
      </c>
      <c r="F200" s="85" t="s">
        <v>344</v>
      </c>
    </row>
    <row r="201" spans="1:6" ht="12" customHeight="1" x14ac:dyDescent="0.25">
      <c r="A201" s="83">
        <v>2013</v>
      </c>
      <c r="B201" s="84">
        <v>41398</v>
      </c>
      <c r="C201" s="84">
        <v>41402</v>
      </c>
      <c r="D201" s="83" t="s">
        <v>86</v>
      </c>
      <c r="E201" s="83" t="s">
        <v>86</v>
      </c>
      <c r="F201" s="83" t="s">
        <v>344</v>
      </c>
    </row>
    <row r="202" spans="1:6" x14ac:dyDescent="0.25">
      <c r="A202" s="83">
        <v>2013</v>
      </c>
      <c r="B202" s="84">
        <v>41435</v>
      </c>
      <c r="C202" s="84">
        <v>41439</v>
      </c>
      <c r="D202" s="83" t="s">
        <v>86</v>
      </c>
      <c r="E202" s="83" t="s">
        <v>86</v>
      </c>
      <c r="F202" s="83" t="s">
        <v>344</v>
      </c>
    </row>
    <row r="203" spans="1:6" x14ac:dyDescent="0.25">
      <c r="A203" s="83">
        <v>2013</v>
      </c>
      <c r="B203" s="84">
        <v>41478</v>
      </c>
      <c r="C203" s="84">
        <v>41478</v>
      </c>
      <c r="D203" s="83" t="s">
        <v>85</v>
      </c>
      <c r="E203" s="83" t="s">
        <v>322</v>
      </c>
      <c r="F203" s="83" t="s">
        <v>344</v>
      </c>
    </row>
    <row r="204" spans="1:6" x14ac:dyDescent="0.25">
      <c r="A204" s="83">
        <v>2013</v>
      </c>
      <c r="B204" s="84">
        <v>41545</v>
      </c>
      <c r="C204" s="84">
        <v>41549</v>
      </c>
      <c r="D204" s="83" t="s">
        <v>86</v>
      </c>
      <c r="E204" s="83" t="s">
        <v>86</v>
      </c>
      <c r="F204" s="83" t="s">
        <v>344</v>
      </c>
    </row>
    <row r="205" spans="1:6" ht="12" customHeight="1" x14ac:dyDescent="0.25">
      <c r="A205" s="83">
        <v>2014</v>
      </c>
      <c r="B205" s="84">
        <v>41816</v>
      </c>
      <c r="C205" s="85"/>
      <c r="D205" s="85" t="s">
        <v>87</v>
      </c>
      <c r="E205" s="85" t="s">
        <v>84</v>
      </c>
      <c r="F205" s="85" t="s">
        <v>342</v>
      </c>
    </row>
    <row r="206" spans="1:6" ht="12" customHeight="1" x14ac:dyDescent="0.25">
      <c r="A206" s="83">
        <v>2014</v>
      </c>
      <c r="B206" s="84">
        <v>41890</v>
      </c>
      <c r="C206" s="85"/>
      <c r="D206" s="85" t="s">
        <v>87</v>
      </c>
      <c r="E206" s="85" t="s">
        <v>84</v>
      </c>
      <c r="F206" s="85" t="s">
        <v>342</v>
      </c>
    </row>
    <row r="207" spans="1:6" ht="12" customHeight="1" x14ac:dyDescent="0.25">
      <c r="A207" s="83">
        <v>2014</v>
      </c>
      <c r="B207" s="84">
        <v>41781</v>
      </c>
      <c r="C207" s="84">
        <v>41793</v>
      </c>
      <c r="D207" s="83" t="s">
        <v>86</v>
      </c>
      <c r="E207" s="83" t="s">
        <v>86</v>
      </c>
      <c r="F207" s="83" t="s">
        <v>342</v>
      </c>
    </row>
    <row r="208" spans="1:6" x14ac:dyDescent="0.25">
      <c r="A208" s="83">
        <v>2014</v>
      </c>
      <c r="B208" s="84">
        <v>41803</v>
      </c>
      <c r="C208" s="84">
        <v>41809</v>
      </c>
      <c r="D208" s="83" t="s">
        <v>86</v>
      </c>
      <c r="E208" s="83" t="s">
        <v>86</v>
      </c>
      <c r="F208" s="83" t="s">
        <v>342</v>
      </c>
    </row>
    <row r="209" spans="1:6" x14ac:dyDescent="0.25">
      <c r="A209" s="83">
        <v>2014</v>
      </c>
      <c r="B209" s="84">
        <v>41806</v>
      </c>
      <c r="D209" s="83" t="s">
        <v>85</v>
      </c>
      <c r="E209" s="83" t="s">
        <v>326</v>
      </c>
      <c r="F209" s="83" t="s">
        <v>342</v>
      </c>
    </row>
    <row r="210" spans="1:6" x14ac:dyDescent="0.25">
      <c r="A210" s="83">
        <v>2014</v>
      </c>
      <c r="B210" s="84">
        <v>41871</v>
      </c>
      <c r="C210" s="84">
        <v>41881</v>
      </c>
      <c r="D210" s="83" t="s">
        <v>86</v>
      </c>
      <c r="E210" s="83" t="s">
        <v>86</v>
      </c>
      <c r="F210" s="83" t="s">
        <v>342</v>
      </c>
    </row>
    <row r="211" spans="1:6" x14ac:dyDescent="0.25">
      <c r="A211" s="83">
        <v>2014</v>
      </c>
      <c r="B211" s="84">
        <v>41957</v>
      </c>
      <c r="C211" s="84">
        <v>41959</v>
      </c>
      <c r="D211" s="83" t="s">
        <v>86</v>
      </c>
      <c r="E211" s="83" t="s">
        <v>86</v>
      </c>
      <c r="F211" s="83" t="s">
        <v>342</v>
      </c>
    </row>
    <row r="212" spans="1:6" x14ac:dyDescent="0.25">
      <c r="A212" s="83">
        <v>2014</v>
      </c>
      <c r="B212" s="84">
        <v>41837</v>
      </c>
      <c r="D212" s="83" t="s">
        <v>85</v>
      </c>
      <c r="E212" s="83" t="s">
        <v>326</v>
      </c>
      <c r="F212" s="83" t="s">
        <v>342</v>
      </c>
    </row>
    <row r="213" spans="1:6" x14ac:dyDescent="0.25">
      <c r="A213" s="83">
        <v>2014</v>
      </c>
      <c r="B213" s="84">
        <v>41890</v>
      </c>
      <c r="C213" s="85"/>
      <c r="D213" s="85" t="s">
        <v>87</v>
      </c>
      <c r="E213" s="85" t="s">
        <v>84</v>
      </c>
      <c r="F213" s="85" t="s">
        <v>343</v>
      </c>
    </row>
    <row r="214" spans="1:6" x14ac:dyDescent="0.25">
      <c r="A214" s="83">
        <v>2014</v>
      </c>
      <c r="B214" s="84">
        <v>41718</v>
      </c>
      <c r="D214" s="83" t="s">
        <v>91</v>
      </c>
      <c r="E214" s="83" t="s">
        <v>330</v>
      </c>
      <c r="F214" s="83" t="s">
        <v>343</v>
      </c>
    </row>
    <row r="215" spans="1:6" x14ac:dyDescent="0.25">
      <c r="A215" s="83">
        <v>2014</v>
      </c>
      <c r="B215" s="84">
        <v>41806</v>
      </c>
      <c r="D215" s="83" t="s">
        <v>85</v>
      </c>
      <c r="E215" s="83" t="s">
        <v>322</v>
      </c>
      <c r="F215" s="83" t="s">
        <v>343</v>
      </c>
    </row>
    <row r="216" spans="1:6" x14ac:dyDescent="0.25">
      <c r="A216" s="83">
        <v>2014</v>
      </c>
      <c r="B216" s="84">
        <v>41884</v>
      </c>
      <c r="D216" s="83" t="s">
        <v>85</v>
      </c>
      <c r="E216" s="83" t="s">
        <v>326</v>
      </c>
      <c r="F216" s="83" t="s">
        <v>343</v>
      </c>
    </row>
    <row r="217" spans="1:6" x14ac:dyDescent="0.25">
      <c r="A217" s="83">
        <v>2014</v>
      </c>
      <c r="B217" s="84">
        <v>41946</v>
      </c>
      <c r="C217" s="84">
        <v>41947</v>
      </c>
      <c r="D217" s="83" t="s">
        <v>86</v>
      </c>
      <c r="E217" s="83" t="s">
        <v>86</v>
      </c>
      <c r="F217" s="83" t="s">
        <v>343</v>
      </c>
    </row>
    <row r="218" spans="1:6" x14ac:dyDescent="0.25">
      <c r="A218" s="83">
        <v>2014</v>
      </c>
      <c r="B218" s="84">
        <v>41837</v>
      </c>
      <c r="D218" s="83" t="s">
        <v>85</v>
      </c>
      <c r="E218" s="83" t="s">
        <v>326</v>
      </c>
      <c r="F218" s="83" t="s">
        <v>343</v>
      </c>
    </row>
    <row r="219" spans="1:6" ht="12" customHeight="1" x14ac:dyDescent="0.25">
      <c r="A219" s="83">
        <v>2014</v>
      </c>
      <c r="B219" s="84">
        <v>41716</v>
      </c>
      <c r="C219" s="85"/>
      <c r="D219" s="85" t="s">
        <v>87</v>
      </c>
      <c r="E219" s="85" t="s">
        <v>83</v>
      </c>
      <c r="F219" s="85" t="s">
        <v>344</v>
      </c>
    </row>
    <row r="220" spans="1:6" ht="12" customHeight="1" x14ac:dyDescent="0.25">
      <c r="A220" s="83">
        <v>2014</v>
      </c>
      <c r="B220" s="84">
        <v>41815</v>
      </c>
      <c r="C220" s="85"/>
      <c r="D220" s="85" t="s">
        <v>87</v>
      </c>
      <c r="E220" s="85" t="s">
        <v>84</v>
      </c>
      <c r="F220" s="85" t="s">
        <v>344</v>
      </c>
    </row>
    <row r="221" spans="1:6" ht="12" customHeight="1" x14ac:dyDescent="0.25">
      <c r="A221" s="83">
        <v>2014</v>
      </c>
      <c r="B221" s="84">
        <v>41890</v>
      </c>
      <c r="C221" s="85"/>
      <c r="D221" s="85" t="s">
        <v>87</v>
      </c>
      <c r="E221" s="85" t="s">
        <v>84</v>
      </c>
      <c r="F221" s="85" t="s">
        <v>344</v>
      </c>
    </row>
    <row r="222" spans="1:6" ht="12" customHeight="1" x14ac:dyDescent="0.25">
      <c r="A222" s="83">
        <v>2014</v>
      </c>
      <c r="B222" s="84">
        <v>41943</v>
      </c>
      <c r="C222" s="85"/>
      <c r="D222" s="85" t="s">
        <v>87</v>
      </c>
      <c r="E222" s="85" t="s">
        <v>84</v>
      </c>
      <c r="F222" s="85" t="s">
        <v>344</v>
      </c>
    </row>
    <row r="223" spans="1:6" ht="12" customHeight="1" x14ac:dyDescent="0.25">
      <c r="A223" s="83">
        <v>2014</v>
      </c>
      <c r="B223" s="84">
        <v>41946</v>
      </c>
      <c r="C223" s="85"/>
      <c r="D223" s="85" t="s">
        <v>87</v>
      </c>
      <c r="E223" s="85" t="s">
        <v>83</v>
      </c>
      <c r="F223" s="85" t="s">
        <v>344</v>
      </c>
    </row>
    <row r="224" spans="1:6" x14ac:dyDescent="0.25">
      <c r="A224" s="83">
        <v>2014</v>
      </c>
      <c r="B224" s="84">
        <v>41718</v>
      </c>
      <c r="D224" s="83" t="s">
        <v>91</v>
      </c>
      <c r="E224" s="83" t="s">
        <v>330</v>
      </c>
      <c r="F224" s="83" t="s">
        <v>344</v>
      </c>
    </row>
    <row r="225" spans="1:6" x14ac:dyDescent="0.25">
      <c r="A225" s="83">
        <v>2014</v>
      </c>
      <c r="B225" s="84">
        <v>41806</v>
      </c>
      <c r="D225" s="83" t="s">
        <v>85</v>
      </c>
      <c r="E225" s="83" t="s">
        <v>322</v>
      </c>
      <c r="F225" s="83" t="s">
        <v>344</v>
      </c>
    </row>
    <row r="226" spans="1:6" x14ac:dyDescent="0.25">
      <c r="A226" s="83">
        <v>2014</v>
      </c>
      <c r="B226" s="84">
        <v>41875</v>
      </c>
      <c r="D226" s="83" t="s">
        <v>85</v>
      </c>
      <c r="E226" s="83" t="s">
        <v>326</v>
      </c>
      <c r="F226" s="83" t="s">
        <v>344</v>
      </c>
    </row>
    <row r="227" spans="1:6" x14ac:dyDescent="0.25">
      <c r="A227" s="83">
        <v>2014</v>
      </c>
      <c r="B227" s="84">
        <v>41884</v>
      </c>
      <c r="D227" s="83" t="s">
        <v>85</v>
      </c>
      <c r="E227" s="83" t="s">
        <v>326</v>
      </c>
      <c r="F227" s="83" t="s">
        <v>344</v>
      </c>
    </row>
    <row r="228" spans="1:6" x14ac:dyDescent="0.25">
      <c r="A228" s="83">
        <v>2014</v>
      </c>
      <c r="B228" s="84">
        <v>41913</v>
      </c>
      <c r="C228" s="84">
        <v>41920</v>
      </c>
      <c r="D228" s="83" t="s">
        <v>86</v>
      </c>
      <c r="E228" s="83" t="s">
        <v>86</v>
      </c>
      <c r="F228" s="83" t="s">
        <v>344</v>
      </c>
    </row>
    <row r="229" spans="1:6" x14ac:dyDescent="0.25">
      <c r="A229" s="83">
        <v>2014</v>
      </c>
      <c r="B229" s="84">
        <v>41944</v>
      </c>
      <c r="C229" s="84">
        <v>41946</v>
      </c>
      <c r="D229" s="83" t="s">
        <v>86</v>
      </c>
      <c r="E229" s="83" t="s">
        <v>86</v>
      </c>
      <c r="F229" s="83" t="s">
        <v>344</v>
      </c>
    </row>
    <row r="230" spans="1:6" x14ac:dyDescent="0.25">
      <c r="A230" s="83">
        <v>2015</v>
      </c>
      <c r="B230" s="84">
        <v>42104</v>
      </c>
      <c r="C230" s="84"/>
      <c r="D230" s="83" t="s">
        <v>87</v>
      </c>
      <c r="E230" s="83" t="s">
        <v>83</v>
      </c>
      <c r="F230" s="83" t="s">
        <v>342</v>
      </c>
    </row>
    <row r="231" spans="1:6" x14ac:dyDescent="0.25">
      <c r="A231" s="83">
        <v>2015</v>
      </c>
      <c r="B231" s="84">
        <v>42215</v>
      </c>
      <c r="C231" s="84"/>
      <c r="D231" s="83" t="s">
        <v>87</v>
      </c>
      <c r="E231" s="83" t="s">
        <v>84</v>
      </c>
      <c r="F231" s="83" t="s">
        <v>342</v>
      </c>
    </row>
    <row r="232" spans="1:6" x14ac:dyDescent="0.25">
      <c r="A232" s="83">
        <v>2015</v>
      </c>
      <c r="B232" s="84">
        <v>42152</v>
      </c>
      <c r="C232" s="84">
        <v>42164</v>
      </c>
      <c r="D232" s="83" t="s">
        <v>86</v>
      </c>
      <c r="E232" s="83" t="s">
        <v>86</v>
      </c>
      <c r="F232" s="83" t="s">
        <v>342</v>
      </c>
    </row>
    <row r="233" spans="1:6" x14ac:dyDescent="0.25">
      <c r="A233" s="83">
        <v>2015</v>
      </c>
      <c r="B233" s="84">
        <v>42212</v>
      </c>
      <c r="C233" s="84"/>
      <c r="D233" s="83" t="s">
        <v>85</v>
      </c>
      <c r="E233" s="83" t="s">
        <v>326</v>
      </c>
      <c r="F233" s="83" t="s">
        <v>342</v>
      </c>
    </row>
    <row r="234" spans="1:6" x14ac:dyDescent="0.25">
      <c r="A234" s="83">
        <v>2015</v>
      </c>
      <c r="B234" s="84">
        <v>42261</v>
      </c>
      <c r="C234" s="84">
        <v>42262</v>
      </c>
      <c r="D234" s="83" t="s">
        <v>86</v>
      </c>
      <c r="E234" s="83" t="s">
        <v>86</v>
      </c>
      <c r="F234" s="83" t="s">
        <v>342</v>
      </c>
    </row>
    <row r="235" spans="1:6" x14ac:dyDescent="0.25">
      <c r="A235" s="83">
        <v>2015</v>
      </c>
      <c r="B235" s="84">
        <v>42278</v>
      </c>
      <c r="C235" s="84">
        <v>42278</v>
      </c>
      <c r="D235" s="83" t="s">
        <v>86</v>
      </c>
      <c r="E235" s="83" t="s">
        <v>86</v>
      </c>
      <c r="F235" s="83" t="s">
        <v>342</v>
      </c>
    </row>
    <row r="236" spans="1:6" x14ac:dyDescent="0.25">
      <c r="A236" s="83">
        <v>2015</v>
      </c>
      <c r="B236" s="84">
        <v>42186</v>
      </c>
      <c r="C236" s="84"/>
      <c r="D236" s="83" t="s">
        <v>85</v>
      </c>
      <c r="E236" s="83" t="s">
        <v>322</v>
      </c>
      <c r="F236" s="83" t="s">
        <v>342</v>
      </c>
    </row>
    <row r="237" spans="1:6" x14ac:dyDescent="0.25">
      <c r="A237" s="83">
        <v>2015</v>
      </c>
      <c r="B237" s="84">
        <v>42261</v>
      </c>
      <c r="C237" s="84">
        <v>42262</v>
      </c>
      <c r="D237" s="83" t="s">
        <v>86</v>
      </c>
      <c r="E237" s="83" t="s">
        <v>86</v>
      </c>
      <c r="F237" s="83" t="s">
        <v>342</v>
      </c>
    </row>
    <row r="238" spans="1:6" x14ac:dyDescent="0.25">
      <c r="A238" s="83">
        <v>2015</v>
      </c>
      <c r="B238" s="84">
        <v>42104</v>
      </c>
      <c r="C238" s="84"/>
      <c r="D238" s="83" t="s">
        <v>87</v>
      </c>
      <c r="E238" s="83" t="s">
        <v>83</v>
      </c>
      <c r="F238" s="83" t="s">
        <v>343</v>
      </c>
    </row>
    <row r="239" spans="1:6" x14ac:dyDescent="0.25">
      <c r="A239" s="83">
        <v>2015</v>
      </c>
      <c r="B239" s="84">
        <v>42286</v>
      </c>
      <c r="C239" s="84"/>
      <c r="D239" s="83" t="s">
        <v>87</v>
      </c>
      <c r="E239" s="83" t="s">
        <v>83</v>
      </c>
      <c r="F239" s="83" t="s">
        <v>343</v>
      </c>
    </row>
    <row r="240" spans="1:6" x14ac:dyDescent="0.25">
      <c r="A240" s="83">
        <v>2015</v>
      </c>
      <c r="B240" s="84">
        <v>42179</v>
      </c>
      <c r="C240" s="84"/>
      <c r="D240" s="83" t="s">
        <v>85</v>
      </c>
      <c r="E240" s="83" t="s">
        <v>322</v>
      </c>
      <c r="F240" s="83" t="s">
        <v>343</v>
      </c>
    </row>
    <row r="241" spans="1:6" x14ac:dyDescent="0.25">
      <c r="A241" s="83">
        <v>2015</v>
      </c>
      <c r="B241" s="84">
        <v>42263</v>
      </c>
      <c r="C241" s="84">
        <v>42263</v>
      </c>
      <c r="D241" s="83" t="s">
        <v>86</v>
      </c>
      <c r="E241" s="83" t="s">
        <v>86</v>
      </c>
      <c r="F241" s="83" t="s">
        <v>343</v>
      </c>
    </row>
    <row r="242" spans="1:6" ht="12" customHeight="1" x14ac:dyDescent="0.25">
      <c r="A242" s="83">
        <v>2015</v>
      </c>
      <c r="B242" s="84">
        <v>42192</v>
      </c>
      <c r="D242" s="83" t="s">
        <v>87</v>
      </c>
      <c r="E242" s="83" t="s">
        <v>83</v>
      </c>
      <c r="F242" s="83" t="s">
        <v>343</v>
      </c>
    </row>
    <row r="243" spans="1:6" ht="12" customHeight="1" x14ac:dyDescent="0.25">
      <c r="A243" s="83">
        <v>2015</v>
      </c>
      <c r="B243" s="84">
        <v>42186</v>
      </c>
      <c r="C243" s="84"/>
      <c r="D243" s="83" t="s">
        <v>85</v>
      </c>
      <c r="E243" s="83" t="s">
        <v>322</v>
      </c>
      <c r="F243" s="83" t="s">
        <v>343</v>
      </c>
    </row>
    <row r="244" spans="1:6" ht="12" customHeight="1" x14ac:dyDescent="0.25">
      <c r="A244" s="83">
        <v>2015</v>
      </c>
      <c r="B244" s="84">
        <v>42263</v>
      </c>
      <c r="C244" s="84">
        <v>42263</v>
      </c>
      <c r="D244" s="83" t="s">
        <v>86</v>
      </c>
      <c r="E244" s="83" t="s">
        <v>86</v>
      </c>
      <c r="F244" s="83" t="s">
        <v>343</v>
      </c>
    </row>
    <row r="245" spans="1:6" ht="12" customHeight="1" x14ac:dyDescent="0.35">
      <c r="A245" s="83">
        <v>2015</v>
      </c>
      <c r="B245" s="84">
        <v>42104</v>
      </c>
      <c r="C245" s="87"/>
      <c r="D245" s="83" t="s">
        <v>87</v>
      </c>
      <c r="E245" s="83" t="s">
        <v>83</v>
      </c>
      <c r="F245" s="83" t="s">
        <v>344</v>
      </c>
    </row>
    <row r="246" spans="1:6" ht="12" customHeight="1" x14ac:dyDescent="0.25">
      <c r="A246" s="83">
        <v>2015</v>
      </c>
      <c r="B246" s="84">
        <v>42193</v>
      </c>
      <c r="D246" s="83" t="s">
        <v>87</v>
      </c>
      <c r="E246" s="83" t="s">
        <v>84</v>
      </c>
      <c r="F246" s="83" t="s">
        <v>344</v>
      </c>
    </row>
    <row r="247" spans="1:6" x14ac:dyDescent="0.25">
      <c r="A247" s="83">
        <v>2015</v>
      </c>
      <c r="B247" s="84">
        <v>42279</v>
      </c>
      <c r="D247" s="83" t="s">
        <v>87</v>
      </c>
      <c r="E247" s="83" t="s">
        <v>83</v>
      </c>
      <c r="F247" s="83" t="s">
        <v>344</v>
      </c>
    </row>
    <row r="248" spans="1:6" x14ac:dyDescent="0.25">
      <c r="A248" s="83">
        <v>2015</v>
      </c>
      <c r="B248" s="84">
        <v>42179</v>
      </c>
      <c r="D248" s="83" t="s">
        <v>85</v>
      </c>
      <c r="E248" s="83" t="s">
        <v>322</v>
      </c>
      <c r="F248" s="83" t="s">
        <v>344</v>
      </c>
    </row>
    <row r="249" spans="1:6" x14ac:dyDescent="0.25">
      <c r="A249" s="83">
        <v>2015</v>
      </c>
      <c r="B249" s="84">
        <v>42219</v>
      </c>
      <c r="D249" s="83" t="s">
        <v>85</v>
      </c>
      <c r="E249" s="83" t="s">
        <v>326</v>
      </c>
      <c r="F249" s="83" t="s">
        <v>344</v>
      </c>
    </row>
    <row r="250" spans="1:6" x14ac:dyDescent="0.25">
      <c r="A250" s="83">
        <v>2015</v>
      </c>
      <c r="B250" s="84">
        <v>42275</v>
      </c>
      <c r="C250" s="84">
        <v>42277</v>
      </c>
      <c r="D250" s="83" t="s">
        <v>86</v>
      </c>
      <c r="E250" s="83" t="s">
        <v>86</v>
      </c>
      <c r="F250" s="83" t="s">
        <v>344</v>
      </c>
    </row>
  </sheetData>
  <sheetProtection selectLockedCells="1" selectUnlockedCells="1"/>
  <dataConsolidate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S269"/>
  <sheetViews>
    <sheetView zoomScale="85" zoomScaleNormal="85" workbookViewId="0">
      <pane xSplit="7" ySplit="1" topLeftCell="H171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2.5" x14ac:dyDescent="0.25"/>
  <cols>
    <col min="1" max="1" width="10.90625" style="83" customWidth="1"/>
    <col min="2" max="2" width="11.453125" style="83" customWidth="1"/>
    <col min="3" max="3" width="23.81640625" style="83" customWidth="1"/>
    <col min="4" max="6" width="20.36328125" style="83" customWidth="1"/>
    <col min="7" max="7" width="22.1796875" style="89" customWidth="1"/>
    <col min="8" max="8" width="22.6328125" style="89" customWidth="1"/>
    <col min="9" max="10" width="11.453125" style="90" customWidth="1"/>
    <col min="11" max="11" width="10.90625" customWidth="1"/>
    <col min="12" max="12" width="23.453125" customWidth="1"/>
    <col min="13" max="13" width="11.453125" style="42" customWidth="1"/>
    <col min="14" max="14" width="11.453125" style="2" customWidth="1"/>
    <col min="15" max="15" width="10.90625" customWidth="1"/>
    <col min="16" max="16" width="12.81640625" style="42" bestFit="1" customWidth="1"/>
    <col min="17" max="17" width="11.453125" style="42" customWidth="1"/>
    <col min="18" max="21" width="10.90625" customWidth="1"/>
    <col min="22" max="22" width="11.453125" style="1" customWidth="1"/>
    <col min="23" max="39" width="10.90625" customWidth="1"/>
    <col min="40" max="40" width="11.453125" style="42" customWidth="1"/>
    <col min="41" max="41" width="12" style="42" bestFit="1" customWidth="1"/>
    <col min="42" max="42" width="3.6328125" customWidth="1"/>
    <col min="43" max="256" width="10.90625" customWidth="1"/>
  </cols>
  <sheetData>
    <row r="1" spans="1:45" ht="12" customHeight="1" x14ac:dyDescent="0.35">
      <c r="A1" s="57" t="s">
        <v>298</v>
      </c>
      <c r="B1" s="57" t="s">
        <v>304</v>
      </c>
      <c r="C1" s="57" t="s">
        <v>307</v>
      </c>
      <c r="D1" s="57" t="s">
        <v>345</v>
      </c>
      <c r="E1" s="57" t="s">
        <v>297</v>
      </c>
      <c r="F1" s="57" t="s">
        <v>299</v>
      </c>
      <c r="G1" s="88" t="s">
        <v>303</v>
      </c>
      <c r="H1" s="88" t="s">
        <v>301</v>
      </c>
      <c r="I1" s="88" t="s">
        <v>302</v>
      </c>
      <c r="J1" s="88" t="s">
        <v>305</v>
      </c>
      <c r="K1" s="57" t="s">
        <v>306</v>
      </c>
      <c r="L1" s="57" t="s">
        <v>308</v>
      </c>
      <c r="M1" s="41" t="s">
        <v>13</v>
      </c>
      <c r="N1" s="4" t="s">
        <v>14</v>
      </c>
      <c r="O1" s="3" t="s">
        <v>15</v>
      </c>
      <c r="P1" s="41" t="s">
        <v>189</v>
      </c>
      <c r="Q1" s="41" t="s">
        <v>130</v>
      </c>
      <c r="R1" s="3" t="s">
        <v>16</v>
      </c>
      <c r="S1" s="3" t="s">
        <v>17</v>
      </c>
      <c r="T1" s="3" t="s">
        <v>18</v>
      </c>
      <c r="U1" s="3" t="s">
        <v>19</v>
      </c>
      <c r="V1" s="48" t="s">
        <v>107</v>
      </c>
      <c r="W1" s="22" t="s">
        <v>108</v>
      </c>
      <c r="X1" s="23" t="s">
        <v>109</v>
      </c>
      <c r="Y1" s="22" t="s">
        <v>110</v>
      </c>
      <c r="Z1" s="21" t="s">
        <v>96</v>
      </c>
      <c r="AA1" s="21" t="s">
        <v>111</v>
      </c>
      <c r="AB1" s="21" t="s">
        <v>112</v>
      </c>
      <c r="AC1" s="21" t="s">
        <v>113</v>
      </c>
      <c r="AD1" s="21" t="s">
        <v>114</v>
      </c>
      <c r="AE1" s="21" t="s">
        <v>115</v>
      </c>
      <c r="AF1" s="22" t="s">
        <v>116</v>
      </c>
      <c r="AG1" s="21" t="s">
        <v>117</v>
      </c>
      <c r="AH1" s="21" t="s">
        <v>118</v>
      </c>
      <c r="AI1" s="21" t="s">
        <v>119</v>
      </c>
      <c r="AJ1" s="21" t="s">
        <v>120</v>
      </c>
      <c r="AK1" s="21" t="s">
        <v>121</v>
      </c>
      <c r="AL1" s="21" t="s">
        <v>122</v>
      </c>
      <c r="AM1" s="21" t="s">
        <v>123</v>
      </c>
      <c r="AN1" s="50" t="s">
        <v>236</v>
      </c>
      <c r="AO1" s="50" t="s">
        <v>237</v>
      </c>
      <c r="AP1" t="s">
        <v>281</v>
      </c>
      <c r="AQ1" s="10"/>
      <c r="AR1" s="10"/>
      <c r="AS1" s="10"/>
    </row>
    <row r="2" spans="1:45" ht="12" customHeight="1" x14ac:dyDescent="0.25">
      <c r="A2" s="83">
        <v>2003</v>
      </c>
      <c r="B2" s="84">
        <v>37775</v>
      </c>
      <c r="C2" s="84">
        <v>37777</v>
      </c>
      <c r="D2" s="83" t="s">
        <v>85</v>
      </c>
      <c r="E2" s="83" t="s">
        <v>322</v>
      </c>
      <c r="F2" s="83" t="s">
        <v>342</v>
      </c>
      <c r="G2" s="89" t="s">
        <v>340</v>
      </c>
      <c r="H2" s="89" t="s">
        <v>333</v>
      </c>
      <c r="I2" s="90">
        <v>1.53</v>
      </c>
      <c r="J2" s="90">
        <v>1</v>
      </c>
      <c r="K2">
        <v>1</v>
      </c>
      <c r="M2" s="42">
        <v>29</v>
      </c>
      <c r="N2" s="2">
        <f t="shared" ref="N2:N33" si="0">M2/I2</f>
        <v>18.954248366013072</v>
      </c>
      <c r="O2" t="s">
        <v>24</v>
      </c>
      <c r="P2" t="s">
        <v>190</v>
      </c>
      <c r="Q2" s="42">
        <f>N2*100*Trockengewichte!$E$5</f>
        <v>1630.065359477124</v>
      </c>
      <c r="V2"/>
      <c r="AN2" s="42">
        <f>Q2*CN!$C$3</f>
        <v>675.82044077947705</v>
      </c>
      <c r="AO2" s="42">
        <f>Q2*CN!$C$4</f>
        <v>43.318986928104572</v>
      </c>
      <c r="AP2">
        <v>2</v>
      </c>
    </row>
    <row r="3" spans="1:45" x14ac:dyDescent="0.25">
      <c r="A3" s="83">
        <v>2003</v>
      </c>
      <c r="B3" s="84">
        <v>37810</v>
      </c>
      <c r="C3" s="84">
        <v>37811</v>
      </c>
      <c r="D3" s="83" t="s">
        <v>85</v>
      </c>
      <c r="E3" s="83" t="s">
        <v>326</v>
      </c>
      <c r="F3" s="83" t="s">
        <v>342</v>
      </c>
      <c r="G3" s="89" t="s">
        <v>340</v>
      </c>
      <c r="H3" s="89" t="s">
        <v>333</v>
      </c>
      <c r="I3" s="90">
        <v>1.53</v>
      </c>
      <c r="J3" s="90">
        <v>0.38</v>
      </c>
      <c r="K3">
        <v>1</v>
      </c>
      <c r="M3" s="42">
        <v>27</v>
      </c>
      <c r="N3" s="2">
        <f t="shared" si="0"/>
        <v>17.647058823529413</v>
      </c>
      <c r="O3" t="s">
        <v>24</v>
      </c>
      <c r="P3" t="s">
        <v>190</v>
      </c>
      <c r="Q3" s="42">
        <f>N3*Trockengewichte!$E$7*100</f>
        <v>652.94117647058829</v>
      </c>
      <c r="V3"/>
      <c r="AN3" s="42">
        <f>Q3*CN!$C$3</f>
        <v>270.7075462464706</v>
      </c>
      <c r="AO3" s="42">
        <f>Q3*CN!$C$4</f>
        <v>17.351911764705886</v>
      </c>
      <c r="AP3">
        <v>1</v>
      </c>
    </row>
    <row r="4" spans="1:45" ht="12" customHeight="1" x14ac:dyDescent="0.25">
      <c r="A4" s="83">
        <v>2003</v>
      </c>
      <c r="B4" s="84">
        <v>37825</v>
      </c>
      <c r="C4" s="84">
        <v>37828</v>
      </c>
      <c r="D4" s="83" t="s">
        <v>85</v>
      </c>
      <c r="E4" s="83" t="s">
        <v>322</v>
      </c>
      <c r="F4" s="83" t="s">
        <v>342</v>
      </c>
      <c r="G4" s="89" t="s">
        <v>340</v>
      </c>
      <c r="H4" s="89" t="s">
        <v>333</v>
      </c>
      <c r="I4" s="90">
        <v>1.53</v>
      </c>
      <c r="J4" s="90">
        <v>1</v>
      </c>
      <c r="K4">
        <v>2</v>
      </c>
      <c r="M4" s="42">
        <v>19</v>
      </c>
      <c r="N4" s="2">
        <f t="shared" si="0"/>
        <v>12.418300653594772</v>
      </c>
      <c r="O4" t="s">
        <v>24</v>
      </c>
      <c r="P4" t="s">
        <v>190</v>
      </c>
      <c r="Q4" s="42">
        <f>N4*Trockengewichte!$E$6*100</f>
        <v>869.28104575163388</v>
      </c>
      <c r="V4"/>
      <c r="AN4" s="42">
        <f>Q4*CN!$C$3</f>
        <v>360.40143794575158</v>
      </c>
      <c r="AO4" s="42">
        <f>Q4*CN!$C$4</f>
        <v>23.101143790849672</v>
      </c>
      <c r="AP4">
        <v>3</v>
      </c>
    </row>
    <row r="5" spans="1:45" x14ac:dyDescent="0.25">
      <c r="A5" s="83">
        <v>2003</v>
      </c>
      <c r="B5" s="84">
        <v>37845</v>
      </c>
      <c r="C5" s="84">
        <v>37846</v>
      </c>
      <c r="D5" s="83" t="s">
        <v>85</v>
      </c>
      <c r="E5" s="83" t="s">
        <v>322</v>
      </c>
      <c r="F5" s="83" t="s">
        <v>342</v>
      </c>
      <c r="G5" s="89" t="s">
        <v>340</v>
      </c>
      <c r="H5" s="89" t="s">
        <v>333</v>
      </c>
      <c r="I5" s="90">
        <v>1.53</v>
      </c>
      <c r="J5" s="90">
        <v>0.2</v>
      </c>
      <c r="K5">
        <v>3</v>
      </c>
      <c r="M5" s="42">
        <v>27</v>
      </c>
      <c r="N5" s="2">
        <f t="shared" si="0"/>
        <v>17.647058823529413</v>
      </c>
      <c r="O5" t="s">
        <v>24</v>
      </c>
      <c r="P5" t="s">
        <v>190</v>
      </c>
      <c r="Q5" s="42">
        <f>N5*Trockengewichte!$E$6*100</f>
        <v>1235.2941176470588</v>
      </c>
      <c r="V5"/>
      <c r="AN5" s="42">
        <f>Q5*CN!$C$3</f>
        <v>512.14941181764698</v>
      </c>
      <c r="AO5" s="42">
        <f>Q5*CN!$C$4</f>
        <v>32.827941176470588</v>
      </c>
      <c r="AP5">
        <v>1</v>
      </c>
    </row>
    <row r="6" spans="1:45" x14ac:dyDescent="0.25">
      <c r="A6" s="83">
        <v>2003</v>
      </c>
      <c r="B6" s="84">
        <v>37852</v>
      </c>
      <c r="C6" s="84">
        <v>37853</v>
      </c>
      <c r="D6" s="83" t="s">
        <v>85</v>
      </c>
      <c r="E6" s="83" t="s">
        <v>322</v>
      </c>
      <c r="F6" s="83" t="s">
        <v>342</v>
      </c>
      <c r="G6" s="89" t="s">
        <v>340</v>
      </c>
      <c r="H6" s="89" t="s">
        <v>333</v>
      </c>
      <c r="I6" s="90">
        <v>1.53</v>
      </c>
      <c r="J6" s="90">
        <v>0.33</v>
      </c>
      <c r="K6">
        <v>2</v>
      </c>
      <c r="M6" s="42">
        <v>14</v>
      </c>
      <c r="N6" s="2">
        <f t="shared" si="0"/>
        <v>9.1503267973856204</v>
      </c>
      <c r="O6" t="s">
        <v>24</v>
      </c>
      <c r="P6" t="s">
        <v>190</v>
      </c>
      <c r="Q6" s="42">
        <f>N6*Trockengewichte!$E$6*100</f>
        <v>640.52287581699341</v>
      </c>
      <c r="V6"/>
      <c r="AN6" s="42">
        <f>Q6*CN!$C$3</f>
        <v>265.55895427581697</v>
      </c>
      <c r="AO6" s="42">
        <f>Q6*CN!$C$4</f>
        <v>17.0218954248366</v>
      </c>
      <c r="AP6">
        <v>1</v>
      </c>
    </row>
    <row r="7" spans="1:45" x14ac:dyDescent="0.25">
      <c r="A7" s="83">
        <v>2003</v>
      </c>
      <c r="B7" s="84">
        <v>37856</v>
      </c>
      <c r="C7" s="84">
        <v>37867</v>
      </c>
      <c r="D7" s="83" t="s">
        <v>86</v>
      </c>
      <c r="E7" s="83" t="s">
        <v>328</v>
      </c>
      <c r="F7" s="83" t="s">
        <v>342</v>
      </c>
      <c r="G7" s="89" t="s">
        <v>340</v>
      </c>
      <c r="H7" s="89" t="s">
        <v>333</v>
      </c>
      <c r="I7" s="90">
        <v>1.53</v>
      </c>
      <c r="J7" s="90">
        <v>1</v>
      </c>
      <c r="K7">
        <v>4</v>
      </c>
      <c r="M7" s="42">
        <v>8</v>
      </c>
      <c r="N7" s="2">
        <f t="shared" si="0"/>
        <v>5.2287581699346406</v>
      </c>
      <c r="O7" t="s">
        <v>24</v>
      </c>
      <c r="P7" t="s">
        <v>190</v>
      </c>
      <c r="Q7" s="42">
        <f>N7*1000</f>
        <v>5228.758169934641</v>
      </c>
      <c r="V7"/>
      <c r="AN7" s="42">
        <f>Q7*CN!$C$3</f>
        <v>2167.8281981699347</v>
      </c>
      <c r="AO7" s="42">
        <f>Q7*CN!$C$4</f>
        <v>138.9542483660131</v>
      </c>
      <c r="AP7">
        <v>11</v>
      </c>
    </row>
    <row r="8" spans="1:45" x14ac:dyDescent="0.25">
      <c r="A8" s="83">
        <v>2003</v>
      </c>
      <c r="B8" s="84">
        <v>37904</v>
      </c>
      <c r="C8" s="84">
        <v>37914</v>
      </c>
      <c r="D8" s="83" t="s">
        <v>86</v>
      </c>
      <c r="E8" s="83" t="s">
        <v>327</v>
      </c>
      <c r="F8" s="83" t="s">
        <v>342</v>
      </c>
      <c r="G8" s="89" t="s">
        <v>340</v>
      </c>
      <c r="H8" s="89" t="s">
        <v>333</v>
      </c>
      <c r="I8" s="90">
        <v>1.53</v>
      </c>
      <c r="J8" s="90">
        <v>1</v>
      </c>
      <c r="K8">
        <v>5</v>
      </c>
      <c r="M8" s="42">
        <v>20.6</v>
      </c>
      <c r="N8" s="2">
        <f t="shared" si="0"/>
        <v>13.464052287581699</v>
      </c>
      <c r="O8" t="s">
        <v>24</v>
      </c>
      <c r="P8" t="s">
        <v>190</v>
      </c>
      <c r="Q8" s="42">
        <f>N8*1000</f>
        <v>13464.052287581699</v>
      </c>
      <c r="V8"/>
      <c r="AN8" s="42">
        <f>Q8*CN!$C$3</f>
        <v>5582.1576102875815</v>
      </c>
      <c r="AO8" s="42">
        <f>Q8*CN!$C$4</f>
        <v>357.80718954248368</v>
      </c>
      <c r="AP8">
        <v>10</v>
      </c>
    </row>
    <row r="9" spans="1:45" x14ac:dyDescent="0.25">
      <c r="A9" s="83">
        <v>2003</v>
      </c>
      <c r="B9" s="84">
        <v>37705</v>
      </c>
      <c r="C9" s="85"/>
      <c r="D9" s="85" t="s">
        <v>87</v>
      </c>
      <c r="E9" s="85" t="s">
        <v>83</v>
      </c>
      <c r="F9" s="85" t="s">
        <v>342</v>
      </c>
      <c r="G9" s="89" t="s">
        <v>338</v>
      </c>
      <c r="H9" s="89" t="s">
        <v>333</v>
      </c>
      <c r="I9" s="90">
        <v>1.53</v>
      </c>
      <c r="J9" s="90">
        <v>1</v>
      </c>
      <c r="M9" s="31">
        <v>18</v>
      </c>
      <c r="N9" s="2">
        <f t="shared" si="0"/>
        <v>11.76470588235294</v>
      </c>
      <c r="O9" s="24" t="s">
        <v>30</v>
      </c>
      <c r="P9" s="31">
        <f>N9*1000</f>
        <v>11764.705882352941</v>
      </c>
      <c r="Q9" s="31">
        <f>P9*Duengeranalyse!$E$74/100</f>
        <v>2336.1937716262969</v>
      </c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42">
        <f>Q9*Duengeranalyse!$H$74/1000</f>
        <v>1089.7780509668225</v>
      </c>
      <c r="AO9" s="42">
        <f>Q9*Duengeranalyse!$K$74/1000</f>
        <v>65.210039324241777</v>
      </c>
      <c r="AP9" t="s">
        <v>190</v>
      </c>
    </row>
    <row r="10" spans="1:45" x14ac:dyDescent="0.25">
      <c r="A10" s="83">
        <v>2003</v>
      </c>
      <c r="B10" s="84">
        <v>37778</v>
      </c>
      <c r="C10" s="85"/>
      <c r="D10" s="85" t="s">
        <v>87</v>
      </c>
      <c r="E10" s="85" t="s">
        <v>83</v>
      </c>
      <c r="F10" s="85" t="s">
        <v>342</v>
      </c>
      <c r="G10" s="89" t="s">
        <v>338</v>
      </c>
      <c r="H10" s="89" t="s">
        <v>333</v>
      </c>
      <c r="I10" s="90">
        <v>1.53</v>
      </c>
      <c r="J10" s="90">
        <v>1</v>
      </c>
      <c r="M10" s="31">
        <v>16</v>
      </c>
      <c r="N10" s="2">
        <f t="shared" si="0"/>
        <v>10.457516339869281</v>
      </c>
      <c r="O10" s="24" t="s">
        <v>30</v>
      </c>
      <c r="P10" s="31">
        <f>N10*1000</f>
        <v>10457.516339869282</v>
      </c>
      <c r="Q10" s="31">
        <f>P10*Duengeranalyse!$E$74/100</f>
        <v>2076.6166858900424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42">
        <f>Q10*Duengeranalyse!$H$74/1000</f>
        <v>968.69160085939802</v>
      </c>
      <c r="AO10" s="42">
        <f>Q10*Duengeranalyse!$K$74/1000</f>
        <v>57.964479399326038</v>
      </c>
      <c r="AP10" t="s">
        <v>190</v>
      </c>
    </row>
    <row r="11" spans="1:45" x14ac:dyDescent="0.25">
      <c r="A11" s="83">
        <v>2003</v>
      </c>
      <c r="B11" s="84">
        <v>37831</v>
      </c>
      <c r="C11" s="85"/>
      <c r="D11" s="85" t="s">
        <v>87</v>
      </c>
      <c r="E11" s="85" t="s">
        <v>84</v>
      </c>
      <c r="F11" s="85" t="s">
        <v>342</v>
      </c>
      <c r="G11" s="89" t="s">
        <v>338</v>
      </c>
      <c r="H11" s="89" t="s">
        <v>333</v>
      </c>
      <c r="I11" s="90">
        <v>1.53</v>
      </c>
      <c r="J11" s="90">
        <v>1</v>
      </c>
      <c r="M11" s="31">
        <v>41</v>
      </c>
      <c r="N11" s="2">
        <f t="shared" si="0"/>
        <v>26.797385620915033</v>
      </c>
      <c r="O11" s="24" t="s">
        <v>31</v>
      </c>
      <c r="P11" s="31">
        <f>N11*1000</f>
        <v>26797.385620915033</v>
      </c>
      <c r="Q11" s="31">
        <f>P11*Trockengewichte!$E$28</f>
        <v>214.37908496732027</v>
      </c>
      <c r="R11" s="24"/>
      <c r="S11" s="24"/>
      <c r="T11" s="24"/>
      <c r="U11" s="24"/>
      <c r="V11" s="26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42">
        <f>Q11*Duengeranalyse!$H$91/1000</f>
        <v>68.286169934640526</v>
      </c>
      <c r="AO11" s="42">
        <f>Q11*Duengeranalyse!$K$91/1000</f>
        <v>16.614379084967322</v>
      </c>
      <c r="AP11" t="s">
        <v>190</v>
      </c>
    </row>
    <row r="12" spans="1:45" x14ac:dyDescent="0.25">
      <c r="A12" s="83">
        <v>2003</v>
      </c>
      <c r="B12" s="84">
        <v>37813</v>
      </c>
      <c r="C12" s="85"/>
      <c r="D12" s="85" t="s">
        <v>87</v>
      </c>
      <c r="E12" s="85" t="s">
        <v>83</v>
      </c>
      <c r="F12" s="85" t="s">
        <v>342</v>
      </c>
      <c r="G12" s="89" t="s">
        <v>338</v>
      </c>
      <c r="H12" s="89" t="s">
        <v>333</v>
      </c>
      <c r="I12" s="90">
        <v>1.53</v>
      </c>
      <c r="J12" s="90">
        <v>0.53</v>
      </c>
      <c r="M12" s="31">
        <v>6</v>
      </c>
      <c r="N12" s="2">
        <f t="shared" si="0"/>
        <v>3.9215686274509802</v>
      </c>
      <c r="O12" s="24" t="s">
        <v>30</v>
      </c>
      <c r="P12" s="31">
        <f>N12*1000</f>
        <v>3921.5686274509803</v>
      </c>
      <c r="Q12" s="31">
        <f>P12*Duengeranalyse!$E$74/100</f>
        <v>778.73125720876578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2">
        <f>Q12*Duengeranalyse!$H$74/1000</f>
        <v>363.2593503222742</v>
      </c>
      <c r="AO12" s="42">
        <f>Q12*Duengeranalyse!$K$74/1000</f>
        <v>21.736679774747262</v>
      </c>
      <c r="AP12" t="s">
        <v>190</v>
      </c>
    </row>
    <row r="13" spans="1:45" x14ac:dyDescent="0.25">
      <c r="A13" s="83">
        <v>2003</v>
      </c>
      <c r="B13" s="84">
        <v>37728</v>
      </c>
      <c r="D13" s="83" t="s">
        <v>91</v>
      </c>
      <c r="E13" s="83" t="s">
        <v>329</v>
      </c>
      <c r="F13" s="83" t="s">
        <v>342</v>
      </c>
      <c r="G13" s="89" t="s">
        <v>339</v>
      </c>
      <c r="H13" s="89" t="s">
        <v>333</v>
      </c>
      <c r="I13" s="90">
        <v>1.53</v>
      </c>
      <c r="J13" s="90">
        <v>1</v>
      </c>
      <c r="M13" s="42">
        <v>1.74</v>
      </c>
      <c r="N13" s="2">
        <f t="shared" si="0"/>
        <v>1.1372549019607843</v>
      </c>
      <c r="O13" t="s">
        <v>34</v>
      </c>
      <c r="P13"/>
      <c r="Q13"/>
      <c r="V13"/>
      <c r="AN13"/>
      <c r="AO13"/>
      <c r="AP13" t="s">
        <v>190</v>
      </c>
    </row>
    <row r="14" spans="1:45" ht="12" customHeight="1" x14ac:dyDescent="0.35">
      <c r="A14" s="83">
        <v>2003</v>
      </c>
      <c r="B14" s="84">
        <v>37775</v>
      </c>
      <c r="C14" s="84">
        <v>37777</v>
      </c>
      <c r="D14" s="83" t="s">
        <v>85</v>
      </c>
      <c r="E14" s="83" t="s">
        <v>322</v>
      </c>
      <c r="F14" s="83" t="s">
        <v>343</v>
      </c>
      <c r="G14" s="89" t="s">
        <v>340</v>
      </c>
      <c r="H14" s="89" t="s">
        <v>333</v>
      </c>
      <c r="I14" s="90">
        <v>1.8</v>
      </c>
      <c r="J14" s="90">
        <v>0.8</v>
      </c>
      <c r="K14">
        <v>1</v>
      </c>
      <c r="M14" s="42">
        <v>21</v>
      </c>
      <c r="N14" s="2">
        <f t="shared" si="0"/>
        <v>11.666666666666666</v>
      </c>
      <c r="O14" t="s">
        <v>24</v>
      </c>
      <c r="P14" t="s">
        <v>190</v>
      </c>
      <c r="Q14" s="42">
        <f>N14*100*Trockengewichte!$E$5</f>
        <v>1003.3333333333331</v>
      </c>
      <c r="V14" s="10"/>
      <c r="W14" s="10"/>
      <c r="X14" s="10"/>
      <c r="Y14" s="10"/>
      <c r="Z14" s="10"/>
      <c r="AC14" s="10"/>
      <c r="AD14" s="9"/>
      <c r="AJ14" s="10"/>
      <c r="AK14" s="10"/>
      <c r="AL14" s="10"/>
      <c r="AM14" s="10"/>
      <c r="AN14" s="42">
        <f>Q14*CN!$C$3</f>
        <v>415.97913337633327</v>
      </c>
      <c r="AO14" s="42">
        <f>Q14*CN!$C$4</f>
        <v>26.663583333333328</v>
      </c>
      <c r="AP14">
        <v>2</v>
      </c>
    </row>
    <row r="15" spans="1:45" x14ac:dyDescent="0.25">
      <c r="A15" s="83">
        <v>2003</v>
      </c>
      <c r="B15" s="84">
        <v>37810</v>
      </c>
      <c r="C15" s="84">
        <v>37811</v>
      </c>
      <c r="D15" s="83" t="s">
        <v>85</v>
      </c>
      <c r="E15" s="83" t="s">
        <v>326</v>
      </c>
      <c r="F15" s="83" t="s">
        <v>343</v>
      </c>
      <c r="G15" s="89" t="s">
        <v>340</v>
      </c>
      <c r="H15" s="89" t="s">
        <v>333</v>
      </c>
      <c r="I15" s="90">
        <v>1.8</v>
      </c>
      <c r="J15" s="90">
        <v>1</v>
      </c>
      <c r="K15">
        <v>1</v>
      </c>
      <c r="M15" s="42">
        <v>11</v>
      </c>
      <c r="N15" s="2">
        <f t="shared" si="0"/>
        <v>6.1111111111111107</v>
      </c>
      <c r="O15" t="s">
        <v>24</v>
      </c>
      <c r="P15" t="s">
        <v>190</v>
      </c>
      <c r="Q15" s="42">
        <f>N15*Trockengewichte!$E$7*100</f>
        <v>226.11111111111111</v>
      </c>
      <c r="V15"/>
      <c r="AN15" s="42">
        <f>Q15*CN!$C$3</f>
        <v>93.745020644611117</v>
      </c>
      <c r="AO15" s="42">
        <f>Q15*CN!$C$4</f>
        <v>6.0089027777777781</v>
      </c>
      <c r="AP15">
        <v>1</v>
      </c>
    </row>
    <row r="16" spans="1:45" x14ac:dyDescent="0.25">
      <c r="A16" s="83">
        <v>2003</v>
      </c>
      <c r="B16" s="84">
        <v>37827</v>
      </c>
      <c r="C16" s="84">
        <v>37828</v>
      </c>
      <c r="D16" s="83" t="s">
        <v>85</v>
      </c>
      <c r="E16" s="83" t="s">
        <v>322</v>
      </c>
      <c r="F16" s="83" t="s">
        <v>343</v>
      </c>
      <c r="G16" s="89" t="s">
        <v>340</v>
      </c>
      <c r="H16" s="89" t="s">
        <v>333</v>
      </c>
      <c r="I16" s="90">
        <v>1.8</v>
      </c>
      <c r="J16" s="90">
        <v>0.8</v>
      </c>
      <c r="K16">
        <v>2</v>
      </c>
      <c r="M16" s="42">
        <v>13</v>
      </c>
      <c r="N16" s="2">
        <f t="shared" si="0"/>
        <v>7.2222222222222223</v>
      </c>
      <c r="O16" t="s">
        <v>24</v>
      </c>
      <c r="P16" t="s">
        <v>190</v>
      </c>
      <c r="Q16" s="42">
        <f>N16*Trockengewichte!$E$6*100</f>
        <v>505.55555555555554</v>
      </c>
      <c r="V16"/>
      <c r="AN16" s="42">
        <f>Q16*CN!$C$3</f>
        <v>209.60188891055554</v>
      </c>
      <c r="AO16" s="42">
        <f>Q16*CN!$C$4</f>
        <v>13.43513888888889</v>
      </c>
      <c r="AP16">
        <v>1</v>
      </c>
    </row>
    <row r="17" spans="1:42" x14ac:dyDescent="0.25">
      <c r="A17" s="83">
        <v>2003</v>
      </c>
      <c r="B17" s="84">
        <v>37852</v>
      </c>
      <c r="C17" s="84">
        <v>37853</v>
      </c>
      <c r="D17" s="83" t="s">
        <v>85</v>
      </c>
      <c r="E17" s="83" t="s">
        <v>322</v>
      </c>
      <c r="F17" s="83" t="s">
        <v>343</v>
      </c>
      <c r="G17" s="89" t="s">
        <v>340</v>
      </c>
      <c r="H17" s="89" t="s">
        <v>333</v>
      </c>
      <c r="I17" s="90">
        <v>1.8</v>
      </c>
      <c r="J17" s="90">
        <v>1</v>
      </c>
      <c r="K17">
        <v>3</v>
      </c>
      <c r="M17" s="42">
        <v>6</v>
      </c>
      <c r="N17" s="2">
        <f t="shared" si="0"/>
        <v>3.333333333333333</v>
      </c>
      <c r="O17" t="s">
        <v>24</v>
      </c>
      <c r="P17" t="s">
        <v>190</v>
      </c>
      <c r="Q17" s="42">
        <f>N17*Trockengewichte!$E$6*100</f>
        <v>233.33333333333331</v>
      </c>
      <c r="V17"/>
      <c r="AN17" s="42">
        <f>Q17*CN!$C$3</f>
        <v>96.739333343333328</v>
      </c>
      <c r="AO17" s="42">
        <f>Q17*CN!$C$4</f>
        <v>6.2008333333333328</v>
      </c>
      <c r="AP17">
        <v>1</v>
      </c>
    </row>
    <row r="18" spans="1:42" x14ac:dyDescent="0.25">
      <c r="A18" s="83">
        <v>2003</v>
      </c>
      <c r="B18" s="84">
        <v>37856</v>
      </c>
      <c r="C18" s="84">
        <v>37867</v>
      </c>
      <c r="D18" s="83" t="s">
        <v>86</v>
      </c>
      <c r="E18" s="83" t="s">
        <v>328</v>
      </c>
      <c r="F18" s="83" t="s">
        <v>343</v>
      </c>
      <c r="G18" s="89" t="s">
        <v>340</v>
      </c>
      <c r="H18" s="89" t="s">
        <v>333</v>
      </c>
      <c r="I18" s="90">
        <v>1.8</v>
      </c>
      <c r="J18" s="90">
        <v>0.8</v>
      </c>
      <c r="K18">
        <v>3</v>
      </c>
      <c r="M18" s="42">
        <v>7</v>
      </c>
      <c r="N18" s="2">
        <f t="shared" si="0"/>
        <v>3.8888888888888888</v>
      </c>
      <c r="O18" t="s">
        <v>24</v>
      </c>
      <c r="P18" t="s">
        <v>190</v>
      </c>
      <c r="Q18" s="42">
        <f>N18*1000</f>
        <v>3888.8888888888887</v>
      </c>
      <c r="V18"/>
      <c r="AN18" s="42">
        <f>Q18*CN!$C$3</f>
        <v>1612.3222223888888</v>
      </c>
      <c r="AO18" s="42">
        <f>Q18*CN!$C$4</f>
        <v>103.34722222222223</v>
      </c>
      <c r="AP18">
        <v>11</v>
      </c>
    </row>
    <row r="19" spans="1:42" x14ac:dyDescent="0.25">
      <c r="A19" s="83">
        <v>2003</v>
      </c>
      <c r="B19" s="84">
        <v>37704</v>
      </c>
      <c r="C19" s="85"/>
      <c r="D19" s="85" t="s">
        <v>87</v>
      </c>
      <c r="E19" s="85" t="s">
        <v>83</v>
      </c>
      <c r="F19" s="85" t="s">
        <v>343</v>
      </c>
      <c r="G19" s="89" t="s">
        <v>338</v>
      </c>
      <c r="H19" s="89" t="s">
        <v>333</v>
      </c>
      <c r="I19" s="90">
        <v>1.8</v>
      </c>
      <c r="J19" s="90">
        <v>0.8</v>
      </c>
      <c r="M19" s="31">
        <v>30</v>
      </c>
      <c r="N19" s="2">
        <f t="shared" si="0"/>
        <v>16.666666666666668</v>
      </c>
      <c r="O19" s="24" t="s">
        <v>30</v>
      </c>
      <c r="P19" s="31">
        <f>N19*1000</f>
        <v>16666.666666666668</v>
      </c>
      <c r="Q19" s="31">
        <f>P19*Duengeranalyse!$E$74/100</f>
        <v>3309.6078431372548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42">
        <f>Q19*Duengeranalyse!$H$74/1000</f>
        <v>1543.8522388696656</v>
      </c>
      <c r="AO19" s="42">
        <f>Q19*Duengeranalyse!$K$74/1000</f>
        <v>92.380889042675875</v>
      </c>
      <c r="AP19" t="s">
        <v>190</v>
      </c>
    </row>
    <row r="20" spans="1:42" x14ac:dyDescent="0.25">
      <c r="A20" s="83">
        <v>2003</v>
      </c>
      <c r="B20" s="84">
        <v>37778</v>
      </c>
      <c r="C20" s="85"/>
      <c r="D20" s="85" t="s">
        <v>87</v>
      </c>
      <c r="E20" s="85" t="s">
        <v>83</v>
      </c>
      <c r="F20" s="85" t="s">
        <v>343</v>
      </c>
      <c r="G20" s="89" t="s">
        <v>338</v>
      </c>
      <c r="H20" s="89" t="s">
        <v>333</v>
      </c>
      <c r="I20" s="90">
        <v>1.8</v>
      </c>
      <c r="J20" s="90">
        <v>0.8</v>
      </c>
      <c r="M20" s="31">
        <v>14</v>
      </c>
      <c r="N20" s="2">
        <f t="shared" si="0"/>
        <v>7.7777777777777777</v>
      </c>
      <c r="O20" s="24" t="s">
        <v>30</v>
      </c>
      <c r="P20" s="31">
        <f>N20*1000</f>
        <v>7777.7777777777774</v>
      </c>
      <c r="Q20" s="31">
        <f>P20*Duengeranalyse!$E$74/100</f>
        <v>1544.4836601307188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42">
        <f>Q20*Duengeranalyse!$H$74/1000</f>
        <v>720.46437813917726</v>
      </c>
      <c r="AO20" s="42">
        <f>Q20*Duengeranalyse!$K$74/1000</f>
        <v>43.111081553248738</v>
      </c>
      <c r="AP20" t="s">
        <v>190</v>
      </c>
    </row>
    <row r="21" spans="1:42" x14ac:dyDescent="0.25">
      <c r="A21" s="83">
        <v>2003</v>
      </c>
      <c r="B21" s="84">
        <v>37831</v>
      </c>
      <c r="C21" s="85"/>
      <c r="D21" s="85" t="s">
        <v>87</v>
      </c>
      <c r="E21" s="85" t="s">
        <v>84</v>
      </c>
      <c r="F21" s="85" t="s">
        <v>343</v>
      </c>
      <c r="G21" s="89" t="s">
        <v>338</v>
      </c>
      <c r="H21" s="89" t="s">
        <v>333</v>
      </c>
      <c r="I21" s="90">
        <v>1.8</v>
      </c>
      <c r="J21" s="90">
        <v>0.8</v>
      </c>
      <c r="M21" s="31">
        <v>33</v>
      </c>
      <c r="N21" s="2">
        <f t="shared" si="0"/>
        <v>18.333333333333332</v>
      </c>
      <c r="O21" s="24" t="s">
        <v>31</v>
      </c>
      <c r="P21" s="31">
        <f>N21*1000</f>
        <v>18333.333333333332</v>
      </c>
      <c r="Q21" s="31">
        <f>P21*Trockengewichte!$E$28</f>
        <v>146.66666666666666</v>
      </c>
      <c r="R21" s="24"/>
      <c r="S21" s="24"/>
      <c r="T21" s="24"/>
      <c r="U21" s="24"/>
      <c r="V21" s="26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42">
        <f>Q21*Duengeranalyse!$H$91/1000</f>
        <v>46.717733333333328</v>
      </c>
      <c r="AO21" s="42">
        <f>Q21*Duengeranalyse!$K$91/1000</f>
        <v>11.366666666666665</v>
      </c>
      <c r="AP21" t="s">
        <v>190</v>
      </c>
    </row>
    <row r="22" spans="1:42" x14ac:dyDescent="0.25">
      <c r="A22" s="83">
        <v>2003</v>
      </c>
      <c r="B22" s="84">
        <v>37814</v>
      </c>
      <c r="C22" s="85"/>
      <c r="D22" s="85" t="s">
        <v>87</v>
      </c>
      <c r="E22" s="85" t="s">
        <v>83</v>
      </c>
      <c r="F22" s="85" t="s">
        <v>343</v>
      </c>
      <c r="G22" s="89" t="s">
        <v>338</v>
      </c>
      <c r="H22" s="89" t="s">
        <v>333</v>
      </c>
      <c r="I22" s="90">
        <v>1.8</v>
      </c>
      <c r="J22" s="90">
        <v>1</v>
      </c>
      <c r="M22" s="31">
        <v>12</v>
      </c>
      <c r="N22" s="2">
        <f t="shared" si="0"/>
        <v>6.6666666666666661</v>
      </c>
      <c r="O22" s="24" t="s">
        <v>30</v>
      </c>
      <c r="P22" s="31">
        <f>N22*1000</f>
        <v>6666.6666666666661</v>
      </c>
      <c r="Q22" s="31">
        <f>P22*Duengeranalyse!$E$74/100</f>
        <v>1323.8431372549019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42">
        <f>Q22*Duengeranalyse!$H$74/1000</f>
        <v>617.54089554786628</v>
      </c>
      <c r="AO22" s="42">
        <f>Q22*Duengeranalyse!$K$74/1000</f>
        <v>36.952355617070346</v>
      </c>
      <c r="AP22" t="s">
        <v>190</v>
      </c>
    </row>
    <row r="23" spans="1:42" x14ac:dyDescent="0.25">
      <c r="A23" s="83">
        <v>2003</v>
      </c>
      <c r="B23" s="84">
        <v>37728</v>
      </c>
      <c r="D23" s="83" t="s">
        <v>91</v>
      </c>
      <c r="E23" s="83" t="s">
        <v>329</v>
      </c>
      <c r="F23" s="83" t="s">
        <v>343</v>
      </c>
      <c r="G23" s="89" t="s">
        <v>339</v>
      </c>
      <c r="H23" s="89" t="s">
        <v>333</v>
      </c>
      <c r="I23" s="90">
        <v>1.8</v>
      </c>
      <c r="J23" s="90">
        <v>0.8</v>
      </c>
      <c r="M23" s="42">
        <v>1</v>
      </c>
      <c r="N23" s="2">
        <f t="shared" si="0"/>
        <v>0.55555555555555558</v>
      </c>
      <c r="O23" t="s">
        <v>34</v>
      </c>
      <c r="P23"/>
      <c r="Q23"/>
      <c r="V23"/>
      <c r="AN23"/>
      <c r="AO23"/>
      <c r="AP23" t="s">
        <v>190</v>
      </c>
    </row>
    <row r="24" spans="1:42" x14ac:dyDescent="0.25">
      <c r="A24" s="83">
        <v>2003</v>
      </c>
      <c r="B24" s="84">
        <v>37756</v>
      </c>
      <c r="C24" s="84">
        <v>37775</v>
      </c>
      <c r="D24" s="83" t="s">
        <v>86</v>
      </c>
      <c r="E24" s="83" t="s">
        <v>89</v>
      </c>
      <c r="F24" s="83" t="s">
        <v>344</v>
      </c>
      <c r="G24" s="89" t="s">
        <v>340</v>
      </c>
      <c r="H24" s="89" t="s">
        <v>334</v>
      </c>
      <c r="I24" s="90">
        <v>1.8</v>
      </c>
      <c r="J24" s="90">
        <v>0.7</v>
      </c>
      <c r="K24">
        <v>1</v>
      </c>
      <c r="M24" s="42">
        <v>18</v>
      </c>
      <c r="N24" s="2">
        <f t="shared" si="0"/>
        <v>10</v>
      </c>
      <c r="O24" t="s">
        <v>24</v>
      </c>
      <c r="P24" t="s">
        <v>190</v>
      </c>
      <c r="Q24" s="42">
        <f>N24*1000</f>
        <v>10000</v>
      </c>
      <c r="V24"/>
      <c r="AN24" s="42">
        <f>Q24*CN!$C$3</f>
        <v>4145.9714290000002</v>
      </c>
      <c r="AO24" s="42">
        <f>Q24*CN!$C$4</f>
        <v>265.75</v>
      </c>
      <c r="AP24">
        <v>19</v>
      </c>
    </row>
    <row r="25" spans="1:42" x14ac:dyDescent="0.25">
      <c r="A25" s="83">
        <v>2003</v>
      </c>
      <c r="B25" s="84">
        <v>37793</v>
      </c>
      <c r="C25" s="84">
        <v>37796</v>
      </c>
      <c r="D25" s="83" t="s">
        <v>86</v>
      </c>
      <c r="E25" s="83" t="s">
        <v>328</v>
      </c>
      <c r="F25" s="83" t="s">
        <v>344</v>
      </c>
      <c r="G25" s="89" t="s">
        <v>340</v>
      </c>
      <c r="H25" s="89" t="s">
        <v>334</v>
      </c>
      <c r="I25" s="90">
        <v>1.8</v>
      </c>
      <c r="J25" s="90">
        <v>0.4</v>
      </c>
      <c r="K25">
        <v>2</v>
      </c>
      <c r="M25" s="42">
        <v>14</v>
      </c>
      <c r="N25" s="2">
        <f t="shared" si="0"/>
        <v>7.7777777777777777</v>
      </c>
      <c r="O25" t="s">
        <v>24</v>
      </c>
      <c r="P25" t="s">
        <v>190</v>
      </c>
      <c r="Q25" s="42">
        <f>N25*1000</f>
        <v>7777.7777777777774</v>
      </c>
      <c r="V25"/>
      <c r="AN25" s="42">
        <f>Q25*CN!$C$3</f>
        <v>3224.6444447777776</v>
      </c>
      <c r="AO25" s="42">
        <f>Q25*CN!$C$4</f>
        <v>206.69444444444446</v>
      </c>
      <c r="AP25">
        <v>3</v>
      </c>
    </row>
    <row r="26" spans="1:42" x14ac:dyDescent="0.25">
      <c r="A26" s="83">
        <v>2003</v>
      </c>
      <c r="B26" s="84">
        <v>37776</v>
      </c>
      <c r="C26" s="84">
        <v>37777</v>
      </c>
      <c r="D26" s="83" t="s">
        <v>85</v>
      </c>
      <c r="E26" s="83" t="s">
        <v>322</v>
      </c>
      <c r="F26" s="83" t="s">
        <v>344</v>
      </c>
      <c r="G26" s="89" t="s">
        <v>340</v>
      </c>
      <c r="H26" s="89" t="s">
        <v>334</v>
      </c>
      <c r="I26" s="90">
        <v>1.8</v>
      </c>
      <c r="J26" s="90">
        <v>1.34</v>
      </c>
      <c r="K26">
        <v>2</v>
      </c>
      <c r="M26" s="42">
        <v>31</v>
      </c>
      <c r="N26" s="2">
        <f t="shared" si="0"/>
        <v>17.222222222222221</v>
      </c>
      <c r="O26" t="s">
        <v>24</v>
      </c>
      <c r="P26" t="s">
        <v>190</v>
      </c>
      <c r="Q26" s="42">
        <f>N26*100*Trockengewichte!$E$5</f>
        <v>1481.1111111111111</v>
      </c>
      <c r="V26"/>
      <c r="AN26" s="42">
        <f>Q26*CN!$C$3</f>
        <v>614.06443498411113</v>
      </c>
      <c r="AO26" s="42">
        <f>Q26*CN!$C$4</f>
        <v>39.360527777777776</v>
      </c>
      <c r="AP26">
        <v>1</v>
      </c>
    </row>
    <row r="27" spans="1:42" x14ac:dyDescent="0.25">
      <c r="A27" s="83">
        <v>2003</v>
      </c>
      <c r="B27" s="84">
        <v>37799</v>
      </c>
      <c r="C27" s="84">
        <v>37808</v>
      </c>
      <c r="D27" s="83" t="s">
        <v>86</v>
      </c>
      <c r="E27" s="83" t="s">
        <v>328</v>
      </c>
      <c r="F27" s="83" t="s">
        <v>344</v>
      </c>
      <c r="G27" s="89" t="s">
        <v>340</v>
      </c>
      <c r="H27" s="89" t="s">
        <v>334</v>
      </c>
      <c r="I27" s="90">
        <v>1.8</v>
      </c>
      <c r="J27" s="90">
        <v>1.34</v>
      </c>
      <c r="K27">
        <v>2</v>
      </c>
      <c r="M27" s="42">
        <v>15.6</v>
      </c>
      <c r="N27" s="2">
        <f t="shared" si="0"/>
        <v>8.6666666666666661</v>
      </c>
      <c r="O27" t="s">
        <v>24</v>
      </c>
      <c r="P27" t="s">
        <v>190</v>
      </c>
      <c r="Q27" s="42">
        <f>N27*1000</f>
        <v>8666.6666666666661</v>
      </c>
      <c r="V27"/>
      <c r="AN27" s="42">
        <f>Q27*CN!$C$3</f>
        <v>3593.1752384666665</v>
      </c>
      <c r="AO27" s="42">
        <f>Q27*CN!$C$4</f>
        <v>230.31666666666666</v>
      </c>
      <c r="AP27">
        <v>9</v>
      </c>
    </row>
    <row r="28" spans="1:42" x14ac:dyDescent="0.25">
      <c r="A28" s="83">
        <v>2003</v>
      </c>
      <c r="B28" s="84">
        <v>37845</v>
      </c>
      <c r="C28" s="84">
        <v>37846</v>
      </c>
      <c r="D28" s="83" t="s">
        <v>85</v>
      </c>
      <c r="E28" s="83" t="s">
        <v>326</v>
      </c>
      <c r="F28" s="83" t="s">
        <v>344</v>
      </c>
      <c r="G28" s="89" t="s">
        <v>340</v>
      </c>
      <c r="H28" s="89" t="s">
        <v>334</v>
      </c>
      <c r="I28" s="90">
        <v>1.8</v>
      </c>
      <c r="J28" s="90">
        <v>1.8</v>
      </c>
      <c r="K28">
        <v>3</v>
      </c>
      <c r="M28" s="42">
        <v>4</v>
      </c>
      <c r="N28" s="2">
        <f t="shared" si="0"/>
        <v>2.2222222222222223</v>
      </c>
      <c r="O28" t="s">
        <v>24</v>
      </c>
      <c r="P28" t="s">
        <v>190</v>
      </c>
      <c r="Q28" s="42">
        <f>N28*Trockengewichte!$E$7*100</f>
        <v>82.222222222222229</v>
      </c>
      <c r="V28"/>
      <c r="AN28" s="42">
        <f>Q28*CN!$C$3</f>
        <v>34.089098416222221</v>
      </c>
      <c r="AO28" s="42">
        <f>Q28*CN!$C$4</f>
        <v>2.185055555555556</v>
      </c>
      <c r="AP28">
        <v>1</v>
      </c>
    </row>
    <row r="29" spans="1:42" x14ac:dyDescent="0.25">
      <c r="A29" s="83">
        <v>2003</v>
      </c>
      <c r="B29" s="84">
        <v>37889</v>
      </c>
      <c r="C29" s="84">
        <v>37897</v>
      </c>
      <c r="D29" s="83" t="s">
        <v>86</v>
      </c>
      <c r="E29" s="83" t="s">
        <v>327</v>
      </c>
      <c r="F29" s="83" t="s">
        <v>344</v>
      </c>
      <c r="G29" s="89" t="s">
        <v>340</v>
      </c>
      <c r="H29" s="89" t="s">
        <v>334</v>
      </c>
      <c r="I29" s="90">
        <v>1.8</v>
      </c>
      <c r="J29" s="90">
        <v>1.8</v>
      </c>
      <c r="K29">
        <v>4</v>
      </c>
      <c r="M29" s="42">
        <v>19</v>
      </c>
      <c r="N29" s="2">
        <f t="shared" si="0"/>
        <v>10.555555555555555</v>
      </c>
      <c r="O29" t="s">
        <v>24</v>
      </c>
      <c r="P29" t="s">
        <v>190</v>
      </c>
      <c r="Q29" s="42">
        <f>N29*1000</f>
        <v>10555.555555555555</v>
      </c>
      <c r="V29"/>
      <c r="AN29" s="42">
        <f>Q29*CN!$C$3</f>
        <v>4376.3031750555556</v>
      </c>
      <c r="AO29" s="42">
        <f>Q29*CN!$C$4</f>
        <v>280.51388888888886</v>
      </c>
      <c r="AP29">
        <v>8</v>
      </c>
    </row>
    <row r="30" spans="1:42" x14ac:dyDescent="0.25">
      <c r="A30" s="83">
        <v>2003</v>
      </c>
      <c r="B30" s="84">
        <v>37704</v>
      </c>
      <c r="C30" s="85"/>
      <c r="D30" s="85" t="s">
        <v>87</v>
      </c>
      <c r="E30" s="85" t="s">
        <v>83</v>
      </c>
      <c r="F30" s="85" t="s">
        <v>344</v>
      </c>
      <c r="G30" s="89" t="s">
        <v>338</v>
      </c>
      <c r="H30" s="89" t="s">
        <v>334</v>
      </c>
      <c r="I30" s="90">
        <v>1.8</v>
      </c>
      <c r="J30" s="90">
        <v>1.74</v>
      </c>
      <c r="M30" s="31">
        <v>16</v>
      </c>
      <c r="N30" s="2">
        <f t="shared" si="0"/>
        <v>8.8888888888888893</v>
      </c>
      <c r="O30" s="24" t="s">
        <v>30</v>
      </c>
      <c r="P30" s="31">
        <f>N30*1000</f>
        <v>8888.8888888888887</v>
      </c>
      <c r="Q30" s="31">
        <f>P30*Duengeranalyse!$E$74/100</f>
        <v>1765.1241830065358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42">
        <f>Q30*Duengeranalyse!$H$74/1000</f>
        <v>823.38786073048823</v>
      </c>
      <c r="AO30" s="42">
        <f>Q30*Duengeranalyse!$K$74/1000</f>
        <v>49.26980748942713</v>
      </c>
      <c r="AP30" t="s">
        <v>190</v>
      </c>
    </row>
    <row r="31" spans="1:42" x14ac:dyDescent="0.25">
      <c r="A31" s="83">
        <v>2003</v>
      </c>
      <c r="B31" s="84">
        <v>37818</v>
      </c>
      <c r="C31" s="85"/>
      <c r="D31" s="85" t="s">
        <v>87</v>
      </c>
      <c r="E31" s="85" t="s">
        <v>84</v>
      </c>
      <c r="F31" s="85" t="s">
        <v>344</v>
      </c>
      <c r="G31" s="89" t="s">
        <v>338</v>
      </c>
      <c r="H31" s="89" t="s">
        <v>334</v>
      </c>
      <c r="I31" s="90">
        <v>1.8</v>
      </c>
      <c r="J31" s="90">
        <v>1.7000000000000002</v>
      </c>
      <c r="M31" s="31">
        <v>52</v>
      </c>
      <c r="N31" s="2">
        <f t="shared" si="0"/>
        <v>28.888888888888889</v>
      </c>
      <c r="O31" s="24" t="s">
        <v>31</v>
      </c>
      <c r="P31" s="31">
        <f>N31*1000</f>
        <v>28888.888888888891</v>
      </c>
      <c r="Q31" s="31">
        <f>P31*Trockengewichte!$E$28</f>
        <v>231.11111111111114</v>
      </c>
      <c r="R31" s="24"/>
      <c r="S31" s="24"/>
      <c r="T31" s="24"/>
      <c r="U31" s="24"/>
      <c r="V31" s="26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42">
        <f>Q31*Duengeranalyse!$H$91/1000</f>
        <v>73.615822222222221</v>
      </c>
      <c r="AO31" s="42">
        <f>Q31*Duengeranalyse!$K$91/1000</f>
        <v>17.911111111111111</v>
      </c>
      <c r="AP31" t="s">
        <v>190</v>
      </c>
    </row>
    <row r="32" spans="1:42" x14ac:dyDescent="0.25">
      <c r="A32" s="83">
        <v>2003</v>
      </c>
      <c r="B32" s="84">
        <v>37851</v>
      </c>
      <c r="C32" s="85"/>
      <c r="D32" s="85" t="s">
        <v>87</v>
      </c>
      <c r="E32" s="85" t="s">
        <v>84</v>
      </c>
      <c r="F32" s="85" t="s">
        <v>344</v>
      </c>
      <c r="G32" s="89" t="s">
        <v>338</v>
      </c>
      <c r="H32" s="89" t="s">
        <v>334</v>
      </c>
      <c r="I32" s="90">
        <v>1.8</v>
      </c>
      <c r="J32" s="90">
        <v>1.74</v>
      </c>
      <c r="M32" s="31">
        <v>52</v>
      </c>
      <c r="N32" s="2">
        <f t="shared" si="0"/>
        <v>28.888888888888889</v>
      </c>
      <c r="O32" s="24" t="s">
        <v>31</v>
      </c>
      <c r="P32" s="31">
        <f>N32*1000</f>
        <v>28888.888888888891</v>
      </c>
      <c r="Q32" s="31">
        <f>P32*Trockengewichte!$E$28</f>
        <v>231.11111111111114</v>
      </c>
      <c r="R32" s="24"/>
      <c r="S32" s="24"/>
      <c r="T32" s="24"/>
      <c r="U32" s="24"/>
      <c r="V32" s="26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42">
        <f>Q32*Duengeranalyse!$H$91/1000</f>
        <v>73.615822222222221</v>
      </c>
      <c r="AO32" s="42">
        <f>Q32*Duengeranalyse!$K$91/1000</f>
        <v>17.911111111111111</v>
      </c>
      <c r="AP32" t="s">
        <v>190</v>
      </c>
    </row>
    <row r="33" spans="1:45" ht="12" customHeight="1" x14ac:dyDescent="0.35">
      <c r="A33" s="83">
        <v>2003</v>
      </c>
      <c r="B33" s="84">
        <v>37728</v>
      </c>
      <c r="D33" s="83" t="s">
        <v>91</v>
      </c>
      <c r="E33" s="83" t="s">
        <v>329</v>
      </c>
      <c r="F33" s="83" t="s">
        <v>344</v>
      </c>
      <c r="G33" s="89" t="s">
        <v>339</v>
      </c>
      <c r="H33" s="89" t="s">
        <v>334</v>
      </c>
      <c r="I33" s="90">
        <v>1.8</v>
      </c>
      <c r="J33" s="90">
        <v>1.74</v>
      </c>
      <c r="M33" s="42">
        <v>0.8</v>
      </c>
      <c r="N33" s="2">
        <f t="shared" si="0"/>
        <v>0.44444444444444448</v>
      </c>
      <c r="O33" t="s">
        <v>34</v>
      </c>
      <c r="P33"/>
      <c r="Q33"/>
      <c r="V33"/>
      <c r="AN33" s="10"/>
      <c r="AO33" s="10"/>
      <c r="AP33" t="s">
        <v>190</v>
      </c>
      <c r="AR33" s="10"/>
      <c r="AS33" s="9"/>
    </row>
    <row r="34" spans="1:45" x14ac:dyDescent="0.25">
      <c r="A34" s="83">
        <v>2004</v>
      </c>
      <c r="B34" s="84">
        <v>38183</v>
      </c>
      <c r="C34" s="84">
        <v>38185</v>
      </c>
      <c r="D34" s="83" t="s">
        <v>85</v>
      </c>
      <c r="E34" s="83" t="s">
        <v>326</v>
      </c>
      <c r="F34" s="83" t="s">
        <v>342</v>
      </c>
      <c r="G34" s="89" t="s">
        <v>340</v>
      </c>
      <c r="H34" s="89" t="s">
        <v>334</v>
      </c>
      <c r="I34" s="90">
        <v>1.53</v>
      </c>
      <c r="J34" s="90">
        <v>1.53</v>
      </c>
      <c r="K34">
        <v>1</v>
      </c>
      <c r="M34" s="42">
        <v>75</v>
      </c>
      <c r="N34" s="2">
        <f t="shared" ref="N34:N65" si="1">M34/I34</f>
        <v>49.019607843137251</v>
      </c>
      <c r="O34" t="s">
        <v>24</v>
      </c>
      <c r="P34" t="s">
        <v>190</v>
      </c>
      <c r="Q34" s="42">
        <f>N34*Trockengewichte!$E$7*100</f>
        <v>1813.7254901960785</v>
      </c>
      <c r="V34"/>
      <c r="AN34" s="42">
        <f>Q34*CN!$C$3</f>
        <v>751.9654062401961</v>
      </c>
      <c r="AO34" s="42">
        <f>Q34*CN!$C$4</f>
        <v>48.199754901960787</v>
      </c>
      <c r="AP34">
        <v>2</v>
      </c>
    </row>
    <row r="35" spans="1:45" x14ac:dyDescent="0.25">
      <c r="A35" s="83">
        <v>2004</v>
      </c>
      <c r="B35" s="84">
        <v>38238</v>
      </c>
      <c r="C35" s="84">
        <v>38240</v>
      </c>
      <c r="D35" s="83" t="s">
        <v>86</v>
      </c>
      <c r="E35" s="83" t="s">
        <v>327</v>
      </c>
      <c r="F35" s="83" t="s">
        <v>342</v>
      </c>
      <c r="G35" s="89" t="s">
        <v>340</v>
      </c>
      <c r="H35" s="89" t="s">
        <v>334</v>
      </c>
      <c r="I35" s="90">
        <v>1.53</v>
      </c>
      <c r="J35" s="90">
        <v>0.83</v>
      </c>
      <c r="K35">
        <v>2</v>
      </c>
      <c r="M35" s="42">
        <v>10.3</v>
      </c>
      <c r="N35" s="2">
        <f t="shared" si="1"/>
        <v>6.7320261437908497</v>
      </c>
      <c r="O35" t="s">
        <v>24</v>
      </c>
      <c r="P35" t="s">
        <v>190</v>
      </c>
      <c r="Q35" s="42">
        <f>N35*1000</f>
        <v>6732.0261437908493</v>
      </c>
      <c r="V35"/>
      <c r="AN35" s="42">
        <f>Q35*CN!$C$3</f>
        <v>2791.0788051437908</v>
      </c>
      <c r="AO35" s="42">
        <f>Q35*CN!$C$4</f>
        <v>178.90359477124184</v>
      </c>
      <c r="AP35">
        <v>2</v>
      </c>
    </row>
    <row r="36" spans="1:45" x14ac:dyDescent="0.25">
      <c r="A36" s="83">
        <v>2004</v>
      </c>
      <c r="B36" s="84">
        <v>38243</v>
      </c>
      <c r="C36" s="84">
        <v>38249</v>
      </c>
      <c r="D36" s="83" t="s">
        <v>86</v>
      </c>
      <c r="E36" s="83" t="s">
        <v>327</v>
      </c>
      <c r="F36" s="83" t="s">
        <v>342</v>
      </c>
      <c r="G36" s="89" t="s">
        <v>340</v>
      </c>
      <c r="H36" s="89" t="s">
        <v>334</v>
      </c>
      <c r="I36" s="90">
        <v>1.53</v>
      </c>
      <c r="J36" s="90">
        <v>0.7</v>
      </c>
      <c r="K36">
        <v>2</v>
      </c>
      <c r="M36" s="42">
        <v>30.6</v>
      </c>
      <c r="N36" s="2">
        <f t="shared" si="1"/>
        <v>20</v>
      </c>
      <c r="O36" t="s">
        <v>24</v>
      </c>
      <c r="P36" t="s">
        <v>190</v>
      </c>
      <c r="Q36" s="42">
        <f>N36*1000</f>
        <v>20000</v>
      </c>
      <c r="V36"/>
      <c r="AN36" s="42">
        <f>Q36*CN!$C$3</f>
        <v>8291.9428580000003</v>
      </c>
      <c r="AO36" s="42">
        <f>Q36*CN!$C$4</f>
        <v>531.5</v>
      </c>
      <c r="AP36">
        <v>6</v>
      </c>
    </row>
    <row r="37" spans="1:45" x14ac:dyDescent="0.25">
      <c r="A37" s="83">
        <v>2004</v>
      </c>
      <c r="B37" s="84">
        <v>38195</v>
      </c>
      <c r="C37" s="85"/>
      <c r="D37" s="85" t="s">
        <v>87</v>
      </c>
      <c r="E37" s="85" t="s">
        <v>84</v>
      </c>
      <c r="F37" s="85" t="s">
        <v>342</v>
      </c>
      <c r="G37" s="89" t="s">
        <v>338</v>
      </c>
      <c r="H37" s="89" t="s">
        <v>334</v>
      </c>
      <c r="I37" s="90">
        <v>1.53</v>
      </c>
      <c r="J37" s="90">
        <v>1</v>
      </c>
      <c r="L37" s="65" t="s">
        <v>319</v>
      </c>
      <c r="M37" s="31">
        <v>75</v>
      </c>
      <c r="N37" s="2">
        <f t="shared" si="1"/>
        <v>49.019607843137251</v>
      </c>
      <c r="O37" s="24" t="s">
        <v>31</v>
      </c>
      <c r="P37" s="31">
        <f>N37*1000</f>
        <v>49019.607843137252</v>
      </c>
      <c r="Q37" s="31">
        <f>P37*Trockengewichte!$E$28</f>
        <v>392.15686274509801</v>
      </c>
      <c r="R37" s="24"/>
      <c r="S37" s="24"/>
      <c r="T37" s="24"/>
      <c r="U37" s="24"/>
      <c r="V37" s="26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42">
        <f>Q37*Duengeranalyse!$H$91/1000</f>
        <v>124.91372549019606</v>
      </c>
      <c r="AO37" s="42">
        <f>Q37*Duengeranalyse!$K$91/1000</f>
        <v>30.392156862745093</v>
      </c>
      <c r="AP37" t="s">
        <v>190</v>
      </c>
    </row>
    <row r="38" spans="1:45" x14ac:dyDescent="0.25">
      <c r="A38" s="83">
        <v>2004</v>
      </c>
      <c r="B38" s="84">
        <v>38187</v>
      </c>
      <c r="C38" s="85"/>
      <c r="D38" s="85" t="s">
        <v>87</v>
      </c>
      <c r="E38" s="85" t="s">
        <v>83</v>
      </c>
      <c r="F38" s="85" t="s">
        <v>342</v>
      </c>
      <c r="G38" s="89" t="s">
        <v>338</v>
      </c>
      <c r="H38" s="89" t="s">
        <v>334</v>
      </c>
      <c r="I38" s="90">
        <v>1.53</v>
      </c>
      <c r="J38" s="90">
        <v>1.53</v>
      </c>
      <c r="M38" s="31">
        <v>20</v>
      </c>
      <c r="N38" s="2">
        <f t="shared" si="1"/>
        <v>13.071895424836601</v>
      </c>
      <c r="O38" s="24" t="s">
        <v>30</v>
      </c>
      <c r="P38" s="31">
        <f>N38*1000</f>
        <v>13071.895424836601</v>
      </c>
      <c r="Q38" s="31">
        <f>P38*Duengeranalyse!$E$74/100</f>
        <v>2595.7708573625523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42">
        <f>Q38*Duengeranalyse!$H$74/1000</f>
        <v>1210.8645010742473</v>
      </c>
      <c r="AO38" s="42">
        <f>Q38*Duengeranalyse!$K$74/1000</f>
        <v>72.45559924915753</v>
      </c>
      <c r="AP38" t="s">
        <v>190</v>
      </c>
    </row>
    <row r="39" spans="1:45" ht="12" customHeight="1" x14ac:dyDescent="0.25">
      <c r="A39" s="83">
        <v>2004</v>
      </c>
      <c r="B39" s="84">
        <v>38251</v>
      </c>
      <c r="C39" s="85"/>
      <c r="D39" s="85" t="s">
        <v>87</v>
      </c>
      <c r="E39" s="85" t="s">
        <v>84</v>
      </c>
      <c r="F39" s="85" t="s">
        <v>342</v>
      </c>
      <c r="G39" s="89" t="s">
        <v>338</v>
      </c>
      <c r="H39" s="89" t="s">
        <v>334</v>
      </c>
      <c r="I39" s="90">
        <v>1.53</v>
      </c>
      <c r="J39" s="90">
        <v>1.5</v>
      </c>
      <c r="L39" s="65" t="s">
        <v>319</v>
      </c>
      <c r="M39" s="31">
        <v>60</v>
      </c>
      <c r="N39" s="2">
        <f t="shared" si="1"/>
        <v>39.215686274509807</v>
      </c>
      <c r="O39" s="24" t="s">
        <v>31</v>
      </c>
      <c r="P39" s="31">
        <f>N39*1000</f>
        <v>39215.686274509804</v>
      </c>
      <c r="Q39" s="31">
        <f>P39*Trockengewichte!$E$28</f>
        <v>313.72549019607845</v>
      </c>
      <c r="R39" s="24"/>
      <c r="S39" s="24"/>
      <c r="T39" s="24"/>
      <c r="U39" s="24"/>
      <c r="V39" s="26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42">
        <f>Q39*Duengeranalyse!$H$91/1000</f>
        <v>99.930980392156869</v>
      </c>
      <c r="AO39" s="42">
        <f>Q39*Duengeranalyse!$K$91/1000</f>
        <v>24.313725490196081</v>
      </c>
      <c r="AP39" t="s">
        <v>190</v>
      </c>
    </row>
    <row r="40" spans="1:45" x14ac:dyDescent="0.25">
      <c r="A40" s="83">
        <v>2004</v>
      </c>
      <c r="B40" s="84">
        <v>38105</v>
      </c>
      <c r="D40" s="83" t="s">
        <v>91</v>
      </c>
      <c r="E40" s="83" t="s">
        <v>329</v>
      </c>
      <c r="F40" s="83" t="s">
        <v>342</v>
      </c>
      <c r="G40" s="89" t="s">
        <v>339</v>
      </c>
      <c r="H40" s="89" t="s">
        <v>334</v>
      </c>
      <c r="I40" s="90">
        <v>1.53</v>
      </c>
      <c r="J40" s="90">
        <v>1.53</v>
      </c>
      <c r="M40" s="42">
        <v>1.8</v>
      </c>
      <c r="N40" s="2">
        <f t="shared" si="1"/>
        <v>1.1764705882352942</v>
      </c>
      <c r="O40" t="s">
        <v>34</v>
      </c>
      <c r="P40"/>
      <c r="Q40"/>
      <c r="V40"/>
      <c r="AN40"/>
      <c r="AO40"/>
      <c r="AP40" t="s">
        <v>190</v>
      </c>
    </row>
    <row r="41" spans="1:45" x14ac:dyDescent="0.25">
      <c r="A41" s="83">
        <v>2004</v>
      </c>
      <c r="B41" s="84">
        <v>38200</v>
      </c>
      <c r="C41" s="84">
        <v>38230</v>
      </c>
      <c r="D41" s="83" t="s">
        <v>88</v>
      </c>
      <c r="E41" s="83" t="s">
        <v>331</v>
      </c>
      <c r="F41" s="83" t="s">
        <v>342</v>
      </c>
      <c r="G41" s="89" t="s">
        <v>337</v>
      </c>
      <c r="H41" s="89" t="s">
        <v>334</v>
      </c>
      <c r="I41" s="90">
        <v>1.53</v>
      </c>
      <c r="N41" s="2">
        <f t="shared" si="1"/>
        <v>0</v>
      </c>
      <c r="P41"/>
      <c r="Q41"/>
      <c r="V41"/>
      <c r="AN41"/>
      <c r="AO41"/>
      <c r="AP41">
        <v>30</v>
      </c>
    </row>
    <row r="42" spans="1:45" ht="12" customHeight="1" x14ac:dyDescent="0.25">
      <c r="A42" s="83">
        <v>2004</v>
      </c>
      <c r="B42" s="84">
        <v>38183</v>
      </c>
      <c r="C42" s="84">
        <v>38185</v>
      </c>
      <c r="D42" s="83" t="s">
        <v>85</v>
      </c>
      <c r="E42" s="83" t="s">
        <v>326</v>
      </c>
      <c r="F42" s="83" t="s">
        <v>343</v>
      </c>
      <c r="G42" s="89" t="s">
        <v>340</v>
      </c>
      <c r="H42" s="89" t="s">
        <v>333</v>
      </c>
      <c r="I42" s="90">
        <v>1.8</v>
      </c>
      <c r="J42" s="90">
        <v>1.8</v>
      </c>
      <c r="K42">
        <v>1</v>
      </c>
      <c r="M42" s="42">
        <v>60</v>
      </c>
      <c r="N42" s="2">
        <f t="shared" si="1"/>
        <v>33.333333333333336</v>
      </c>
      <c r="O42" t="s">
        <v>24</v>
      </c>
      <c r="P42" t="s">
        <v>190</v>
      </c>
      <c r="Q42" s="42">
        <f>N42*Trockengewichte!$E$7*100</f>
        <v>1233.3333333333335</v>
      </c>
      <c r="V42"/>
      <c r="AN42" s="42">
        <f>Q42*CN!$C$3</f>
        <v>511.33647624333338</v>
      </c>
      <c r="AO42" s="42">
        <f>Q42*CN!$C$4</f>
        <v>32.775833333333338</v>
      </c>
      <c r="AP42">
        <v>2</v>
      </c>
    </row>
    <row r="43" spans="1:45" x14ac:dyDescent="0.25">
      <c r="A43" s="83">
        <v>2004</v>
      </c>
      <c r="B43" s="84">
        <v>38243</v>
      </c>
      <c r="C43" s="84">
        <v>38249</v>
      </c>
      <c r="D43" s="83" t="s">
        <v>86</v>
      </c>
      <c r="E43" s="83" t="s">
        <v>327</v>
      </c>
      <c r="F43" s="83" t="s">
        <v>343</v>
      </c>
      <c r="G43" s="89" t="s">
        <v>340</v>
      </c>
      <c r="H43" s="89" t="s">
        <v>333</v>
      </c>
      <c r="I43" s="90">
        <v>1.8</v>
      </c>
      <c r="J43" s="90">
        <v>1.8</v>
      </c>
      <c r="K43">
        <v>2</v>
      </c>
      <c r="M43" s="42">
        <v>12</v>
      </c>
      <c r="N43" s="2">
        <f t="shared" si="1"/>
        <v>6.6666666666666661</v>
      </c>
      <c r="O43" t="s">
        <v>24</v>
      </c>
      <c r="P43" t="s">
        <v>190</v>
      </c>
      <c r="Q43" s="42">
        <f>N43*1000</f>
        <v>6666.6666666666661</v>
      </c>
      <c r="V43"/>
      <c r="AN43" s="42">
        <f>Q43*CN!$C$3</f>
        <v>2763.9809526666663</v>
      </c>
      <c r="AO43" s="42">
        <f>Q43*CN!$C$4</f>
        <v>177.16666666666666</v>
      </c>
      <c r="AP43">
        <v>6</v>
      </c>
    </row>
    <row r="44" spans="1:45" x14ac:dyDescent="0.25">
      <c r="A44" s="83">
        <v>2004</v>
      </c>
      <c r="B44" s="84">
        <v>38272</v>
      </c>
      <c r="C44" s="84">
        <v>38280</v>
      </c>
      <c r="D44" s="83" t="s">
        <v>86</v>
      </c>
      <c r="E44" s="83" t="s">
        <v>327</v>
      </c>
      <c r="F44" s="83" t="s">
        <v>343</v>
      </c>
      <c r="G44" s="89" t="s">
        <v>340</v>
      </c>
      <c r="H44" s="89" t="s">
        <v>333</v>
      </c>
      <c r="I44" s="90">
        <v>1.8</v>
      </c>
      <c r="J44" s="90">
        <v>1.8</v>
      </c>
      <c r="K44">
        <v>3</v>
      </c>
      <c r="M44" s="42">
        <v>19.3</v>
      </c>
      <c r="N44" s="2">
        <f t="shared" si="1"/>
        <v>10.722222222222223</v>
      </c>
      <c r="O44" t="s">
        <v>24</v>
      </c>
      <c r="P44" t="s">
        <v>190</v>
      </c>
      <c r="Q44" s="42">
        <f>N44*1000</f>
        <v>10722.222222222223</v>
      </c>
      <c r="V44"/>
      <c r="AN44" s="42">
        <f>Q44*CN!$C$3</f>
        <v>4445.4026988722226</v>
      </c>
      <c r="AO44" s="42">
        <f>Q44*CN!$C$4</f>
        <v>284.94305555555559</v>
      </c>
      <c r="AP44">
        <v>8</v>
      </c>
    </row>
    <row r="45" spans="1:45" x14ac:dyDescent="0.25">
      <c r="A45" s="83">
        <v>2004</v>
      </c>
      <c r="B45" s="84">
        <v>38187</v>
      </c>
      <c r="C45" s="85"/>
      <c r="D45" s="85" t="s">
        <v>87</v>
      </c>
      <c r="E45" s="85" t="s">
        <v>83</v>
      </c>
      <c r="F45" s="85" t="s">
        <v>343</v>
      </c>
      <c r="G45" s="89" t="s">
        <v>338</v>
      </c>
      <c r="H45" s="89" t="s">
        <v>333</v>
      </c>
      <c r="I45" s="90">
        <v>1.8</v>
      </c>
      <c r="J45" s="90">
        <v>1.8</v>
      </c>
      <c r="M45" s="31">
        <v>15</v>
      </c>
      <c r="N45" s="2">
        <f t="shared" si="1"/>
        <v>8.3333333333333339</v>
      </c>
      <c r="O45" s="24" t="s">
        <v>30</v>
      </c>
      <c r="P45" s="31">
        <f>N45*1000</f>
        <v>8333.3333333333339</v>
      </c>
      <c r="Q45" s="31">
        <f>P45*Duengeranalyse!$E$74/100</f>
        <v>1654.8039215686274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42">
        <f>Q45*Duengeranalyse!$H$74/1000</f>
        <v>771.9261194348328</v>
      </c>
      <c r="AO45" s="42">
        <f>Q45*Duengeranalyse!$K$74/1000</f>
        <v>46.190444521337938</v>
      </c>
      <c r="AP45" t="s">
        <v>190</v>
      </c>
    </row>
    <row r="46" spans="1:45" x14ac:dyDescent="0.25">
      <c r="A46" s="83">
        <v>2004</v>
      </c>
      <c r="B46" s="84">
        <v>38251</v>
      </c>
      <c r="C46" s="85"/>
      <c r="D46" s="85" t="s">
        <v>87</v>
      </c>
      <c r="E46" s="85" t="s">
        <v>84</v>
      </c>
      <c r="F46" s="85" t="s">
        <v>343</v>
      </c>
      <c r="G46" s="89" t="s">
        <v>338</v>
      </c>
      <c r="H46" s="89" t="s">
        <v>333</v>
      </c>
      <c r="I46" s="90">
        <v>1.8</v>
      </c>
      <c r="J46" s="90">
        <v>1.8</v>
      </c>
      <c r="L46" s="65" t="s">
        <v>319</v>
      </c>
      <c r="M46" s="31">
        <v>50</v>
      </c>
      <c r="N46" s="2">
        <f t="shared" si="1"/>
        <v>27.777777777777779</v>
      </c>
      <c r="O46" s="24" t="s">
        <v>31</v>
      </c>
      <c r="P46" s="31">
        <f>N46*1000</f>
        <v>27777.777777777777</v>
      </c>
      <c r="Q46" s="31">
        <f>P46*Trockengewichte!$E$28</f>
        <v>222.22222222222223</v>
      </c>
      <c r="R46" s="24"/>
      <c r="S46" s="24"/>
      <c r="T46" s="24"/>
      <c r="U46" s="24"/>
      <c r="V46" s="26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42">
        <f>Q46*Duengeranalyse!$H$91/1000</f>
        <v>70.784444444444432</v>
      </c>
      <c r="AO46" s="42">
        <f>Q46*Duengeranalyse!$K$91/1000</f>
        <v>17.222222222222221</v>
      </c>
      <c r="AP46" t="s">
        <v>190</v>
      </c>
    </row>
    <row r="47" spans="1:45" x14ac:dyDescent="0.25">
      <c r="A47" s="83">
        <v>2004</v>
      </c>
      <c r="B47" s="84">
        <v>38105</v>
      </c>
      <c r="D47" s="83" t="s">
        <v>91</v>
      </c>
      <c r="E47" s="83" t="s">
        <v>329</v>
      </c>
      <c r="F47" s="83" t="s">
        <v>343</v>
      </c>
      <c r="G47" s="89" t="s">
        <v>339</v>
      </c>
      <c r="H47" s="89" t="s">
        <v>333</v>
      </c>
      <c r="I47" s="90">
        <v>1.8</v>
      </c>
      <c r="J47" s="90">
        <v>1.8</v>
      </c>
      <c r="M47" s="42">
        <v>1.8</v>
      </c>
      <c r="N47" s="2">
        <f t="shared" si="1"/>
        <v>1</v>
      </c>
      <c r="O47" t="s">
        <v>34</v>
      </c>
      <c r="P47"/>
      <c r="Q47"/>
      <c r="V47"/>
      <c r="AN47"/>
      <c r="AO47"/>
      <c r="AP47" t="s">
        <v>190</v>
      </c>
    </row>
    <row r="48" spans="1:45" x14ac:dyDescent="0.25">
      <c r="A48" s="83">
        <v>2004</v>
      </c>
      <c r="B48" s="84">
        <v>38155</v>
      </c>
      <c r="C48" s="84">
        <v>38159</v>
      </c>
      <c r="D48" s="83" t="s">
        <v>86</v>
      </c>
      <c r="E48" s="83" t="s">
        <v>327</v>
      </c>
      <c r="F48" s="83" t="s">
        <v>344</v>
      </c>
      <c r="G48" s="89" t="s">
        <v>340</v>
      </c>
      <c r="H48" s="89" t="s">
        <v>334</v>
      </c>
      <c r="I48" s="90">
        <v>1.8</v>
      </c>
      <c r="J48" s="90">
        <v>1</v>
      </c>
      <c r="K48">
        <v>1</v>
      </c>
      <c r="M48" s="42">
        <v>24</v>
      </c>
      <c r="N48" s="2">
        <f t="shared" si="1"/>
        <v>13.333333333333332</v>
      </c>
      <c r="O48" t="s">
        <v>24</v>
      </c>
      <c r="P48" t="s">
        <v>190</v>
      </c>
      <c r="Q48" s="42">
        <f>N48*1000</f>
        <v>13333.333333333332</v>
      </c>
      <c r="V48"/>
      <c r="AN48" s="42">
        <f>Q48*CN!$C$3</f>
        <v>5527.9619053333327</v>
      </c>
      <c r="AO48" s="42">
        <f>Q48*CN!$C$4</f>
        <v>354.33333333333331</v>
      </c>
      <c r="AP48">
        <v>4</v>
      </c>
    </row>
    <row r="49" spans="1:42" x14ac:dyDescent="0.25">
      <c r="A49" s="83">
        <v>2004</v>
      </c>
      <c r="B49" s="84">
        <v>38171</v>
      </c>
      <c r="C49" s="84">
        <v>38172</v>
      </c>
      <c r="D49" s="83" t="s">
        <v>85</v>
      </c>
      <c r="E49" s="83" t="s">
        <v>322</v>
      </c>
      <c r="F49" s="83" t="s">
        <v>344</v>
      </c>
      <c r="G49" s="89" t="s">
        <v>340</v>
      </c>
      <c r="H49" s="89" t="s">
        <v>334</v>
      </c>
      <c r="I49" s="90">
        <v>1.8</v>
      </c>
      <c r="J49" s="90">
        <v>0.8</v>
      </c>
      <c r="K49">
        <v>1</v>
      </c>
      <c r="M49" s="42">
        <v>30</v>
      </c>
      <c r="N49" s="2">
        <f t="shared" si="1"/>
        <v>16.666666666666668</v>
      </c>
      <c r="O49" t="s">
        <v>24</v>
      </c>
      <c r="P49" t="s">
        <v>190</v>
      </c>
      <c r="Q49" s="42">
        <f>N49*100*Trockengewichte!$E$5</f>
        <v>1433.3333333333335</v>
      </c>
      <c r="V49"/>
      <c r="AN49" s="42">
        <f>Q49*CN!$C$3</f>
        <v>594.25590482333337</v>
      </c>
      <c r="AO49" s="42">
        <f>Q49*CN!$C$4</f>
        <v>38.090833333333336</v>
      </c>
      <c r="AP49">
        <v>1</v>
      </c>
    </row>
    <row r="50" spans="1:42" x14ac:dyDescent="0.25">
      <c r="A50" s="83">
        <v>2004</v>
      </c>
      <c r="B50" s="84">
        <v>38221</v>
      </c>
      <c r="C50" s="84">
        <v>38221</v>
      </c>
      <c r="D50" s="83" t="s">
        <v>85</v>
      </c>
      <c r="E50" s="83" t="s">
        <v>40</v>
      </c>
      <c r="F50" s="83" t="s">
        <v>344</v>
      </c>
      <c r="G50" s="89" t="s">
        <v>340</v>
      </c>
      <c r="H50" s="89" t="s">
        <v>334</v>
      </c>
      <c r="I50" s="90">
        <v>1.8</v>
      </c>
      <c r="J50" s="90">
        <v>1.8</v>
      </c>
      <c r="K50">
        <v>2</v>
      </c>
      <c r="M50" s="42">
        <v>9</v>
      </c>
      <c r="N50" s="2">
        <f t="shared" si="1"/>
        <v>5</v>
      </c>
      <c r="O50" t="s">
        <v>41</v>
      </c>
      <c r="P50" s="42">
        <f>N50*Raumgewichte!$E$14</f>
        <v>2575</v>
      </c>
      <c r="Q50" s="42">
        <f>N50*Raumgewichte!$G$14</f>
        <v>952.75</v>
      </c>
      <c r="V50"/>
      <c r="AN50" s="42">
        <f>Q50*CN!$C$3</f>
        <v>395.00742789797499</v>
      </c>
      <c r="AO50" s="42">
        <f>Q50*CN!$C$4</f>
        <v>25.319331250000001</v>
      </c>
      <c r="AP50">
        <v>0</v>
      </c>
    </row>
    <row r="51" spans="1:42" x14ac:dyDescent="0.25">
      <c r="A51" s="83">
        <v>2004</v>
      </c>
      <c r="B51" s="84">
        <v>38169</v>
      </c>
      <c r="C51" s="85"/>
      <c r="D51" s="85" t="s">
        <v>87</v>
      </c>
      <c r="E51" s="85" t="s">
        <v>83</v>
      </c>
      <c r="F51" s="85" t="s">
        <v>344</v>
      </c>
      <c r="G51" s="89" t="s">
        <v>338</v>
      </c>
      <c r="H51" s="89" t="s">
        <v>334</v>
      </c>
      <c r="I51" s="90">
        <v>1.8</v>
      </c>
      <c r="J51" s="90">
        <v>1</v>
      </c>
      <c r="M51" s="31">
        <v>10</v>
      </c>
      <c r="N51" s="2">
        <f t="shared" si="1"/>
        <v>5.5555555555555554</v>
      </c>
      <c r="O51" s="24" t="s">
        <v>30</v>
      </c>
      <c r="P51" s="31">
        <f>N51*1000</f>
        <v>5555.5555555555557</v>
      </c>
      <c r="Q51" s="31">
        <f>P51*Duengeranalyse!$E$74/100</f>
        <v>1103.2026143790849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42">
        <f>Q51*Duengeranalyse!$H$74/1000</f>
        <v>514.6174129565552</v>
      </c>
      <c r="AO51" s="42">
        <f>Q51*Duengeranalyse!$K$74/1000</f>
        <v>30.793629680891957</v>
      </c>
      <c r="AP51" t="s">
        <v>190</v>
      </c>
    </row>
    <row r="52" spans="1:42" x14ac:dyDescent="0.25">
      <c r="A52" s="83">
        <v>2004</v>
      </c>
      <c r="B52" s="84">
        <v>38216</v>
      </c>
      <c r="C52" s="85"/>
      <c r="D52" s="85" t="s">
        <v>87</v>
      </c>
      <c r="E52" s="85" t="s">
        <v>84</v>
      </c>
      <c r="F52" s="85" t="s">
        <v>344</v>
      </c>
      <c r="G52" s="89" t="s">
        <v>338</v>
      </c>
      <c r="H52" s="89" t="s">
        <v>334</v>
      </c>
      <c r="I52" s="90">
        <v>1.8</v>
      </c>
      <c r="J52" s="90">
        <v>1</v>
      </c>
      <c r="L52" s="65" t="s">
        <v>319</v>
      </c>
      <c r="M52" s="31">
        <v>30</v>
      </c>
      <c r="N52" s="2">
        <f t="shared" si="1"/>
        <v>16.666666666666668</v>
      </c>
      <c r="O52" s="24" t="s">
        <v>31</v>
      </c>
      <c r="P52" s="31">
        <f>N52*1000</f>
        <v>16666.666666666668</v>
      </c>
      <c r="Q52" s="31">
        <f>P52*Trockengewichte!$E$28</f>
        <v>133.33333333333334</v>
      </c>
      <c r="R52" s="24"/>
      <c r="S52" s="24"/>
      <c r="T52" s="24"/>
      <c r="U52" s="24"/>
      <c r="V52" s="26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42">
        <f>Q52*Duengeranalyse!$H$91/1000</f>
        <v>42.470666666666666</v>
      </c>
      <c r="AO52" s="42">
        <f>Q52*Duengeranalyse!$K$91/1000</f>
        <v>10.333333333333334</v>
      </c>
      <c r="AP52" t="s">
        <v>190</v>
      </c>
    </row>
    <row r="53" spans="1:42" x14ac:dyDescent="0.25">
      <c r="A53" s="83">
        <v>2004</v>
      </c>
      <c r="B53" s="84">
        <v>38228</v>
      </c>
      <c r="C53" s="85"/>
      <c r="D53" s="85" t="s">
        <v>87</v>
      </c>
      <c r="E53" s="85" t="s">
        <v>84</v>
      </c>
      <c r="F53" s="85" t="s">
        <v>344</v>
      </c>
      <c r="G53" s="89" t="s">
        <v>338</v>
      </c>
      <c r="H53" s="89" t="s">
        <v>334</v>
      </c>
      <c r="I53" s="90">
        <v>1.8</v>
      </c>
      <c r="J53" s="90">
        <v>1.8</v>
      </c>
      <c r="L53" s="65" t="s">
        <v>319</v>
      </c>
      <c r="M53" s="31">
        <v>80</v>
      </c>
      <c r="N53" s="2">
        <f t="shared" si="1"/>
        <v>44.444444444444443</v>
      </c>
      <c r="O53" s="24" t="s">
        <v>31</v>
      </c>
      <c r="P53" s="31">
        <f>N53*1000</f>
        <v>44444.444444444445</v>
      </c>
      <c r="Q53" s="31">
        <f>P53*Trockengewichte!$E$28</f>
        <v>355.55555555555554</v>
      </c>
      <c r="R53" s="24"/>
      <c r="S53" s="24"/>
      <c r="T53" s="24"/>
      <c r="U53" s="24"/>
      <c r="V53" s="26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42">
        <f>Q53*Duengeranalyse!$H$91/1000</f>
        <v>113.25511111111109</v>
      </c>
      <c r="AO53" s="42">
        <f>Q53*Duengeranalyse!$K$91/1000</f>
        <v>27.555555555555554</v>
      </c>
      <c r="AP53" t="s">
        <v>190</v>
      </c>
    </row>
    <row r="54" spans="1:42" x14ac:dyDescent="0.25">
      <c r="A54" s="83">
        <v>2004</v>
      </c>
      <c r="B54" s="84">
        <v>38226</v>
      </c>
      <c r="D54" s="83" t="s">
        <v>90</v>
      </c>
      <c r="E54" s="83" t="s">
        <v>43</v>
      </c>
      <c r="F54" s="83" t="s">
        <v>344</v>
      </c>
      <c r="G54" s="89" t="s">
        <v>341</v>
      </c>
      <c r="H54" s="89" t="s">
        <v>334</v>
      </c>
      <c r="I54" s="90">
        <v>1.8</v>
      </c>
      <c r="J54" s="90">
        <v>1.8</v>
      </c>
      <c r="M54" s="42">
        <v>36</v>
      </c>
      <c r="N54" s="2">
        <f t="shared" si="1"/>
        <v>20</v>
      </c>
      <c r="O54" t="s">
        <v>44</v>
      </c>
      <c r="P54"/>
      <c r="Q54"/>
      <c r="V54"/>
      <c r="AN54"/>
      <c r="AO54"/>
      <c r="AP54" t="s">
        <v>190</v>
      </c>
    </row>
    <row r="55" spans="1:42" x14ac:dyDescent="0.25">
      <c r="A55" s="83">
        <v>2004</v>
      </c>
      <c r="B55" s="84">
        <v>38105</v>
      </c>
      <c r="D55" s="83" t="s">
        <v>91</v>
      </c>
      <c r="E55" s="83" t="s">
        <v>329</v>
      </c>
      <c r="F55" s="83" t="s">
        <v>344</v>
      </c>
      <c r="G55" s="89" t="s">
        <v>339</v>
      </c>
      <c r="H55" s="89" t="s">
        <v>334</v>
      </c>
      <c r="I55" s="90">
        <v>1.8</v>
      </c>
      <c r="J55" s="90">
        <v>1.8</v>
      </c>
      <c r="M55" s="42">
        <v>1.53</v>
      </c>
      <c r="N55" s="2">
        <f t="shared" si="1"/>
        <v>0.85</v>
      </c>
      <c r="O55" t="s">
        <v>34</v>
      </c>
      <c r="P55"/>
      <c r="Q55"/>
      <c r="V55"/>
      <c r="AN55"/>
      <c r="AO55"/>
      <c r="AP55" t="s">
        <v>190</v>
      </c>
    </row>
    <row r="56" spans="1:42" x14ac:dyDescent="0.25">
      <c r="A56" s="83">
        <v>2004</v>
      </c>
      <c r="B56" s="84">
        <v>38226</v>
      </c>
      <c r="D56" s="83" t="s">
        <v>91</v>
      </c>
      <c r="E56" s="83" t="s">
        <v>329</v>
      </c>
      <c r="F56" s="83" t="s">
        <v>344</v>
      </c>
      <c r="G56" s="89" t="s">
        <v>339</v>
      </c>
      <c r="H56" s="89" t="s">
        <v>334</v>
      </c>
      <c r="I56" s="90">
        <v>1.8</v>
      </c>
      <c r="J56" s="90">
        <v>1.8</v>
      </c>
      <c r="M56" s="42">
        <v>1.8</v>
      </c>
      <c r="N56" s="2">
        <f t="shared" si="1"/>
        <v>1</v>
      </c>
      <c r="O56" t="s">
        <v>34</v>
      </c>
      <c r="P56"/>
      <c r="Q56"/>
      <c r="V56"/>
      <c r="AN56"/>
      <c r="AO56"/>
      <c r="AP56" t="s">
        <v>190</v>
      </c>
    </row>
    <row r="57" spans="1:42" x14ac:dyDescent="0.25">
      <c r="A57" s="83">
        <v>2005</v>
      </c>
      <c r="B57" s="84">
        <v>38519</v>
      </c>
      <c r="C57" s="84">
        <v>38521</v>
      </c>
      <c r="D57" s="83" t="s">
        <v>85</v>
      </c>
      <c r="E57" s="83" t="s">
        <v>322</v>
      </c>
      <c r="F57" s="83" t="s">
        <v>342</v>
      </c>
      <c r="G57" s="89" t="s">
        <v>340</v>
      </c>
      <c r="H57" s="89" t="s">
        <v>334</v>
      </c>
      <c r="I57" s="90">
        <v>1.53</v>
      </c>
      <c r="J57" s="90">
        <v>1</v>
      </c>
      <c r="K57">
        <v>1</v>
      </c>
      <c r="M57" s="42">
        <v>44</v>
      </c>
      <c r="N57" s="2">
        <f t="shared" si="1"/>
        <v>28.758169934640524</v>
      </c>
      <c r="O57" t="s">
        <v>24</v>
      </c>
      <c r="P57" t="s">
        <v>190</v>
      </c>
      <c r="Q57" s="42">
        <f>N57*100*Trockengewichte!$E$5</f>
        <v>2473.2026143790849</v>
      </c>
      <c r="V57"/>
      <c r="AN57" s="42">
        <f>Q57*CN!$C$3</f>
        <v>1025.3827377343791</v>
      </c>
      <c r="AO57" s="42">
        <f>Q57*CN!$C$4</f>
        <v>65.725359477124186</v>
      </c>
      <c r="AP57">
        <v>2</v>
      </c>
    </row>
    <row r="58" spans="1:42" x14ac:dyDescent="0.25">
      <c r="A58" s="83">
        <v>2005</v>
      </c>
      <c r="B58" s="84">
        <v>38545</v>
      </c>
      <c r="C58" s="84">
        <v>38547</v>
      </c>
      <c r="D58" s="83" t="s">
        <v>85</v>
      </c>
      <c r="E58" s="83" t="s">
        <v>45</v>
      </c>
      <c r="F58" s="83" t="s">
        <v>342</v>
      </c>
      <c r="G58" s="89" t="s">
        <v>340</v>
      </c>
      <c r="H58" s="89" t="s">
        <v>334</v>
      </c>
      <c r="I58" s="90">
        <v>1.53</v>
      </c>
      <c r="J58" s="90">
        <v>0.53</v>
      </c>
      <c r="K58">
        <v>1</v>
      </c>
      <c r="M58" s="42">
        <v>84</v>
      </c>
      <c r="N58" s="2">
        <f t="shared" si="1"/>
        <v>54.901960784313722</v>
      </c>
      <c r="O58" t="s">
        <v>24</v>
      </c>
      <c r="P58" t="s">
        <v>190</v>
      </c>
      <c r="Q58" s="42">
        <f>N58*Trockengewichte!$E$7*100</f>
        <v>2031.3725490196077</v>
      </c>
      <c r="V58"/>
      <c r="AN58" s="42">
        <f>Q58*CN!$C$3</f>
        <v>842.2012549890195</v>
      </c>
      <c r="AO58" s="42">
        <f>Q58*CN!$C$4</f>
        <v>53.983725490196079</v>
      </c>
      <c r="AP58">
        <v>2</v>
      </c>
    </row>
    <row r="59" spans="1:42" ht="15" customHeight="1" x14ac:dyDescent="0.25">
      <c r="A59" s="83">
        <v>2005</v>
      </c>
      <c r="B59" s="84">
        <v>38594</v>
      </c>
      <c r="C59" s="84">
        <v>38596</v>
      </c>
      <c r="D59" s="83" t="s">
        <v>85</v>
      </c>
      <c r="E59" s="83" t="s">
        <v>322</v>
      </c>
      <c r="F59" s="83" t="s">
        <v>342</v>
      </c>
      <c r="G59" s="89" t="s">
        <v>340</v>
      </c>
      <c r="H59" s="89" t="s">
        <v>334</v>
      </c>
      <c r="I59" s="90">
        <v>1.53</v>
      </c>
      <c r="J59" s="90">
        <v>1.53</v>
      </c>
      <c r="K59">
        <v>2</v>
      </c>
      <c r="M59" s="42">
        <v>22</v>
      </c>
      <c r="N59" s="2">
        <f t="shared" si="1"/>
        <v>14.379084967320262</v>
      </c>
      <c r="O59" t="s">
        <v>24</v>
      </c>
      <c r="P59" t="s">
        <v>190</v>
      </c>
      <c r="Q59" s="42">
        <f>N59*Trockengewichte!$E$6*100</f>
        <v>1006.5359477124183</v>
      </c>
      <c r="V59"/>
      <c r="AN59" s="42">
        <f>Q59*CN!$C$3</f>
        <v>417.30692814771243</v>
      </c>
      <c r="AO59" s="42">
        <f>Q59*CN!$C$4</f>
        <v>26.748692810457516</v>
      </c>
      <c r="AP59">
        <v>2</v>
      </c>
    </row>
    <row r="60" spans="1:42" ht="12.75" customHeight="1" x14ac:dyDescent="0.25">
      <c r="A60" s="83">
        <v>2005</v>
      </c>
      <c r="B60" s="84">
        <v>38651</v>
      </c>
      <c r="C60" s="84">
        <v>38653</v>
      </c>
      <c r="D60" s="83" t="s">
        <v>86</v>
      </c>
      <c r="E60" s="83" t="s">
        <v>327</v>
      </c>
      <c r="F60" s="83" t="s">
        <v>342</v>
      </c>
      <c r="G60" s="89" t="s">
        <v>340</v>
      </c>
      <c r="H60" s="89" t="s">
        <v>334</v>
      </c>
      <c r="I60" s="90">
        <v>1.53</v>
      </c>
      <c r="J60" s="90">
        <v>1.53</v>
      </c>
      <c r="K60">
        <v>3</v>
      </c>
      <c r="M60" s="42">
        <v>16.3</v>
      </c>
      <c r="N60" s="2">
        <f t="shared" si="1"/>
        <v>10.65359477124183</v>
      </c>
      <c r="O60" t="s">
        <v>24</v>
      </c>
      <c r="P60" t="s">
        <v>190</v>
      </c>
      <c r="Q60" s="42">
        <f>N60*1000</f>
        <v>10653.594771241829</v>
      </c>
      <c r="V60"/>
      <c r="AN60" s="42">
        <f>Q60*CN!$C$3</f>
        <v>4416.9499537712418</v>
      </c>
      <c r="AO60" s="42">
        <f>Q60*CN!$C$4</f>
        <v>283.11928104575162</v>
      </c>
      <c r="AP60">
        <v>2</v>
      </c>
    </row>
    <row r="61" spans="1:42" x14ac:dyDescent="0.25">
      <c r="A61" s="83">
        <v>2005</v>
      </c>
      <c r="B61" s="84">
        <v>38525</v>
      </c>
      <c r="C61" s="85"/>
      <c r="D61" s="85" t="s">
        <v>87</v>
      </c>
      <c r="E61" s="85" t="s">
        <v>83</v>
      </c>
      <c r="F61" s="85" t="s">
        <v>342</v>
      </c>
      <c r="G61" s="89" t="s">
        <v>338</v>
      </c>
      <c r="H61" s="89" t="s">
        <v>334</v>
      </c>
      <c r="I61" s="90">
        <v>1.53</v>
      </c>
      <c r="J61" s="90">
        <v>1</v>
      </c>
      <c r="M61" s="31">
        <v>12</v>
      </c>
      <c r="N61" s="2">
        <f t="shared" si="1"/>
        <v>7.8431372549019605</v>
      </c>
      <c r="O61" s="24" t="s">
        <v>30</v>
      </c>
      <c r="P61" s="31">
        <f>N61*1000</f>
        <v>7843.1372549019607</v>
      </c>
      <c r="Q61" s="31">
        <f>P61*Duengeranalyse!$E$74/100</f>
        <v>1557.4625144175316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42">
        <f>Q61*Duengeranalyse!$H$74/1000</f>
        <v>726.5187006445484</v>
      </c>
      <c r="AO61" s="42">
        <f>Q61*Duengeranalyse!$K$74/1000</f>
        <v>43.473359549494525</v>
      </c>
      <c r="AP61" t="s">
        <v>190</v>
      </c>
    </row>
    <row r="62" spans="1:42" ht="15" customHeight="1" x14ac:dyDescent="0.25">
      <c r="A62" s="83">
        <v>2005</v>
      </c>
      <c r="B62" s="84">
        <v>38598</v>
      </c>
      <c r="C62" s="85"/>
      <c r="D62" s="85" t="s">
        <v>87</v>
      </c>
      <c r="E62" s="85" t="s">
        <v>84</v>
      </c>
      <c r="F62" s="85" t="s">
        <v>342</v>
      </c>
      <c r="G62" s="89" t="s">
        <v>338</v>
      </c>
      <c r="H62" s="89" t="s">
        <v>334</v>
      </c>
      <c r="I62" s="90">
        <v>1.53</v>
      </c>
      <c r="J62" s="90">
        <v>1</v>
      </c>
      <c r="L62" s="65" t="s">
        <v>319</v>
      </c>
      <c r="M62" s="31">
        <v>50</v>
      </c>
      <c r="N62" s="2">
        <f t="shared" si="1"/>
        <v>32.679738562091501</v>
      </c>
      <c r="O62" s="24" t="s">
        <v>31</v>
      </c>
      <c r="P62" s="31">
        <f>N62*1000</f>
        <v>32679.738562091501</v>
      </c>
      <c r="Q62" s="31">
        <f>P62*Trockengewichte!$E$28</f>
        <v>261.43790849673201</v>
      </c>
      <c r="R62" s="24"/>
      <c r="S62" s="24"/>
      <c r="T62" s="24"/>
      <c r="U62" s="24"/>
      <c r="V62" s="26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42">
        <f>Q62*Duengeranalyse!$H$91/1000</f>
        <v>83.275816993464034</v>
      </c>
      <c r="AO62" s="42">
        <f>Q62*Duengeranalyse!$K$91/1000</f>
        <v>20.261437908496731</v>
      </c>
      <c r="AP62" t="s">
        <v>190</v>
      </c>
    </row>
    <row r="63" spans="1:42" ht="12.75" customHeight="1" x14ac:dyDescent="0.25">
      <c r="A63" s="83">
        <v>2005</v>
      </c>
      <c r="B63" s="84">
        <v>38551</v>
      </c>
      <c r="C63" s="85"/>
      <c r="D63" s="85" t="s">
        <v>87</v>
      </c>
      <c r="E63" s="85" t="s">
        <v>83</v>
      </c>
      <c r="F63" s="85" t="s">
        <v>342</v>
      </c>
      <c r="G63" s="89" t="s">
        <v>338</v>
      </c>
      <c r="H63" s="89" t="s">
        <v>334</v>
      </c>
      <c r="I63" s="90">
        <v>1.53</v>
      </c>
      <c r="J63" s="90">
        <v>1</v>
      </c>
      <c r="M63" s="31">
        <v>14</v>
      </c>
      <c r="N63" s="2">
        <f t="shared" si="1"/>
        <v>9.1503267973856204</v>
      </c>
      <c r="O63" s="24" t="s">
        <v>30</v>
      </c>
      <c r="P63" s="31">
        <f>N63*1000</f>
        <v>9150.32679738562</v>
      </c>
      <c r="Q63" s="31">
        <f>P63*Duengeranalyse!$E$74/100</f>
        <v>1817.0396001537865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42">
        <f>Q63*Duengeranalyse!$H$74/1000</f>
        <v>847.60515075197304</v>
      </c>
      <c r="AO63" s="42">
        <f>Q63*Duengeranalyse!$K$74/1000</f>
        <v>50.718919474410271</v>
      </c>
      <c r="AP63" t="s">
        <v>190</v>
      </c>
    </row>
    <row r="64" spans="1:42" x14ac:dyDescent="0.25">
      <c r="A64" s="83">
        <v>2005</v>
      </c>
      <c r="B64" s="84">
        <v>38530</v>
      </c>
      <c r="D64" s="83" t="s">
        <v>90</v>
      </c>
      <c r="E64" s="83" t="s">
        <v>43</v>
      </c>
      <c r="F64" s="83" t="s">
        <v>342</v>
      </c>
      <c r="G64" s="89" t="s">
        <v>341</v>
      </c>
      <c r="H64" s="89" t="s">
        <v>334</v>
      </c>
      <c r="I64" s="90">
        <v>1.53</v>
      </c>
      <c r="J64" s="90">
        <v>1</v>
      </c>
      <c r="M64" s="42">
        <v>20</v>
      </c>
      <c r="N64" s="2">
        <f t="shared" si="1"/>
        <v>13.071895424836601</v>
      </c>
      <c r="O64" t="s">
        <v>44</v>
      </c>
      <c r="P64"/>
      <c r="Q64"/>
      <c r="V64"/>
      <c r="AN64"/>
      <c r="AO64"/>
      <c r="AP64" t="s">
        <v>190</v>
      </c>
    </row>
    <row r="65" spans="1:42" ht="15" customHeight="1" x14ac:dyDescent="0.25">
      <c r="A65" s="83">
        <v>2005</v>
      </c>
      <c r="B65" s="84">
        <v>38519</v>
      </c>
      <c r="C65" s="84">
        <v>38521</v>
      </c>
      <c r="D65" s="83" t="s">
        <v>85</v>
      </c>
      <c r="E65" s="83" t="s">
        <v>322</v>
      </c>
      <c r="F65" s="83" t="s">
        <v>343</v>
      </c>
      <c r="G65" s="89" t="s">
        <v>340</v>
      </c>
      <c r="H65" s="89" t="s">
        <v>333</v>
      </c>
      <c r="I65" s="90">
        <v>1.8</v>
      </c>
      <c r="J65" s="90">
        <v>0.8</v>
      </c>
      <c r="K65">
        <v>1</v>
      </c>
      <c r="M65" s="42">
        <v>55</v>
      </c>
      <c r="N65" s="2">
        <f t="shared" si="1"/>
        <v>30.555555555555554</v>
      </c>
      <c r="O65" t="s">
        <v>24</v>
      </c>
      <c r="P65" t="s">
        <v>190</v>
      </c>
      <c r="Q65" s="42">
        <f>N65*100*Trockengewichte!$E$5</f>
        <v>2627.7777777777774</v>
      </c>
      <c r="V65"/>
      <c r="AN65" s="42">
        <f>Q65*CN!$C$3</f>
        <v>1089.4691588427777</v>
      </c>
      <c r="AO65" s="42">
        <f>Q65*CN!$C$4</f>
        <v>69.83319444444443</v>
      </c>
      <c r="AP65">
        <v>2</v>
      </c>
    </row>
    <row r="66" spans="1:42" ht="12.75" customHeight="1" x14ac:dyDescent="0.25">
      <c r="A66" s="83">
        <v>2005</v>
      </c>
      <c r="B66" s="84">
        <v>38545</v>
      </c>
      <c r="C66" s="84">
        <v>38547</v>
      </c>
      <c r="D66" s="83" t="s">
        <v>85</v>
      </c>
      <c r="E66" s="83" t="s">
        <v>326</v>
      </c>
      <c r="F66" s="83" t="s">
        <v>343</v>
      </c>
      <c r="G66" s="89" t="s">
        <v>340</v>
      </c>
      <c r="H66" s="89" t="s">
        <v>333</v>
      </c>
      <c r="I66" s="90">
        <v>1.8</v>
      </c>
      <c r="J66" s="90">
        <v>1</v>
      </c>
      <c r="K66">
        <v>1</v>
      </c>
      <c r="M66" s="42">
        <v>42</v>
      </c>
      <c r="N66" s="2">
        <f t="shared" ref="N66:N97" si="2">M66/I66</f>
        <v>23.333333333333332</v>
      </c>
      <c r="O66" t="s">
        <v>24</v>
      </c>
      <c r="P66" t="s">
        <v>190</v>
      </c>
      <c r="Q66" s="42">
        <f>N66*Trockengewichte!$E$7*100</f>
        <v>863.33333333333326</v>
      </c>
      <c r="V66"/>
      <c r="AN66" s="42">
        <f>Q66*CN!$C$3</f>
        <v>357.9355333703333</v>
      </c>
      <c r="AO66" s="42">
        <f>Q66*CN!$C$4</f>
        <v>22.943083333333334</v>
      </c>
      <c r="AP66">
        <v>2</v>
      </c>
    </row>
    <row r="67" spans="1:42" x14ac:dyDescent="0.25">
      <c r="A67" s="83">
        <v>2005</v>
      </c>
      <c r="B67" s="84">
        <v>38594</v>
      </c>
      <c r="C67" s="84"/>
      <c r="D67" s="83" t="s">
        <v>85</v>
      </c>
      <c r="E67" s="83" t="s">
        <v>326</v>
      </c>
      <c r="F67" s="83" t="s">
        <v>343</v>
      </c>
      <c r="G67" s="89" t="s">
        <v>340</v>
      </c>
      <c r="H67" s="89" t="s">
        <v>333</v>
      </c>
      <c r="I67" s="90">
        <v>1.8</v>
      </c>
      <c r="J67" s="90">
        <v>1.8</v>
      </c>
      <c r="K67">
        <v>2</v>
      </c>
      <c r="M67" s="42">
        <v>7</v>
      </c>
      <c r="N67" s="2">
        <f t="shared" si="2"/>
        <v>3.8888888888888888</v>
      </c>
      <c r="O67" t="s">
        <v>24</v>
      </c>
      <c r="P67" t="s">
        <v>190</v>
      </c>
      <c r="Q67" s="42">
        <f>N67*Trockengewichte!$E$7*100</f>
        <v>143.88888888888889</v>
      </c>
      <c r="V67"/>
      <c r="AN67" s="42">
        <f>Q67*CN!$C$3</f>
        <v>59.655922228388889</v>
      </c>
      <c r="AO67" s="42">
        <f>Q67*CN!$C$4</f>
        <v>3.8238472222222222</v>
      </c>
      <c r="AP67">
        <v>-2038.9583333333301</v>
      </c>
    </row>
    <row r="68" spans="1:42" ht="15" customHeight="1" x14ac:dyDescent="0.25">
      <c r="A68" s="83">
        <v>2005</v>
      </c>
      <c r="B68" s="84">
        <v>38648</v>
      </c>
      <c r="C68" s="84">
        <v>38651</v>
      </c>
      <c r="D68" s="83" t="s">
        <v>86</v>
      </c>
      <c r="E68" s="83" t="s">
        <v>327</v>
      </c>
      <c r="F68" s="83" t="s">
        <v>343</v>
      </c>
      <c r="G68" s="89" t="s">
        <v>340</v>
      </c>
      <c r="H68" s="89" t="s">
        <v>333</v>
      </c>
      <c r="I68" s="90">
        <v>1.8</v>
      </c>
      <c r="J68" s="90">
        <v>1.8</v>
      </c>
      <c r="K68">
        <v>3</v>
      </c>
      <c r="M68" s="42">
        <v>21.7</v>
      </c>
      <c r="N68" s="2">
        <f t="shared" si="2"/>
        <v>12.055555555555555</v>
      </c>
      <c r="O68" t="s">
        <v>24</v>
      </c>
      <c r="P68" t="s">
        <v>190</v>
      </c>
      <c r="Q68" s="42">
        <f>N68*1000</f>
        <v>12055.555555555555</v>
      </c>
      <c r="V68"/>
      <c r="AN68" s="42">
        <f>Q68*CN!$C$3</f>
        <v>4998.1988894055548</v>
      </c>
      <c r="AO68" s="42">
        <f>Q68*CN!$C$4</f>
        <v>320.37638888888887</v>
      </c>
      <c r="AP68">
        <v>3</v>
      </c>
    </row>
    <row r="69" spans="1:42" ht="12.75" customHeight="1" x14ac:dyDescent="0.25">
      <c r="A69" s="83">
        <v>2005</v>
      </c>
      <c r="B69" s="84">
        <v>38598</v>
      </c>
      <c r="C69" s="86">
        <v>38551</v>
      </c>
      <c r="D69" s="85" t="s">
        <v>87</v>
      </c>
      <c r="E69" s="85" t="s">
        <v>84</v>
      </c>
      <c r="F69" s="85" t="s">
        <v>343</v>
      </c>
      <c r="G69" s="89" t="s">
        <v>338</v>
      </c>
      <c r="H69" s="89" t="s">
        <v>333</v>
      </c>
      <c r="I69" s="90">
        <v>1.8</v>
      </c>
      <c r="J69" s="90">
        <v>1</v>
      </c>
      <c r="L69" s="65" t="s">
        <v>319</v>
      </c>
      <c r="M69" s="31">
        <v>50</v>
      </c>
      <c r="N69" s="2">
        <f t="shared" si="2"/>
        <v>27.777777777777779</v>
      </c>
      <c r="O69" s="24" t="s">
        <v>31</v>
      </c>
      <c r="P69" s="31">
        <f>N69*1000</f>
        <v>27777.777777777777</v>
      </c>
      <c r="Q69" s="31">
        <f>P69*Trockengewichte!$E$28</f>
        <v>222.22222222222223</v>
      </c>
      <c r="R69" s="24"/>
      <c r="S69" s="24"/>
      <c r="T69" s="24"/>
      <c r="U69" s="24"/>
      <c r="V69" s="26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42">
        <f>Q69*Duengeranalyse!$H$91/1000</f>
        <v>70.784444444444432</v>
      </c>
      <c r="AO69" s="42">
        <f>Q69*Duengeranalyse!$K$91/1000</f>
        <v>17.222222222222221</v>
      </c>
      <c r="AP69">
        <v>-47</v>
      </c>
    </row>
    <row r="70" spans="1:42" x14ac:dyDescent="0.25">
      <c r="A70" s="83">
        <v>2005</v>
      </c>
      <c r="B70" s="84">
        <v>38551</v>
      </c>
      <c r="C70" s="85"/>
      <c r="D70" s="85" t="s">
        <v>87</v>
      </c>
      <c r="E70" s="85" t="s">
        <v>83</v>
      </c>
      <c r="F70" s="85" t="s">
        <v>343</v>
      </c>
      <c r="G70" s="89" t="s">
        <v>338</v>
      </c>
      <c r="H70" s="89" t="s">
        <v>333</v>
      </c>
      <c r="I70" s="90">
        <v>1.8</v>
      </c>
      <c r="J70" s="90">
        <v>1</v>
      </c>
      <c r="M70" s="31">
        <v>6</v>
      </c>
      <c r="N70" s="2">
        <f t="shared" si="2"/>
        <v>3.333333333333333</v>
      </c>
      <c r="O70" s="24" t="s">
        <v>30</v>
      </c>
      <c r="P70" s="31">
        <f>N70*1000</f>
        <v>3333.333333333333</v>
      </c>
      <c r="Q70" s="31">
        <f>P70*Duengeranalyse!$E$74/100</f>
        <v>661.92156862745094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42">
        <f>Q70*Duengeranalyse!$H$74/1000</f>
        <v>308.77044777393314</v>
      </c>
      <c r="AO70" s="42">
        <f>Q70*Duengeranalyse!$K$74/1000</f>
        <v>18.476177808535173</v>
      </c>
      <c r="AP70" t="s">
        <v>190</v>
      </c>
    </row>
    <row r="71" spans="1:42" ht="15" customHeight="1" x14ac:dyDescent="0.25">
      <c r="A71" s="83">
        <v>2005</v>
      </c>
      <c r="B71" s="84">
        <v>38511</v>
      </c>
      <c r="C71" s="84">
        <v>38513</v>
      </c>
      <c r="D71" s="83" t="s">
        <v>85</v>
      </c>
      <c r="E71" s="83" t="s">
        <v>322</v>
      </c>
      <c r="F71" s="83" t="s">
        <v>344</v>
      </c>
      <c r="G71" s="89" t="s">
        <v>340</v>
      </c>
      <c r="H71" s="89" t="s">
        <v>334</v>
      </c>
      <c r="I71" s="90">
        <v>1.8</v>
      </c>
      <c r="J71" s="90">
        <v>1.74</v>
      </c>
      <c r="K71">
        <v>1</v>
      </c>
      <c r="M71" s="42">
        <v>55</v>
      </c>
      <c r="N71" s="2">
        <f t="shared" si="2"/>
        <v>30.555555555555554</v>
      </c>
      <c r="O71" t="s">
        <v>24</v>
      </c>
      <c r="P71" t="s">
        <v>190</v>
      </c>
      <c r="Q71" s="42">
        <f>N71*100*Trockengewichte!$E$5</f>
        <v>2627.7777777777774</v>
      </c>
      <c r="V71"/>
      <c r="AN71" s="42">
        <f>Q71*CN!$C$3</f>
        <v>1089.4691588427777</v>
      </c>
      <c r="AO71" s="42">
        <f>Q71*CN!$C$4</f>
        <v>69.83319444444443</v>
      </c>
      <c r="AP71">
        <v>2</v>
      </c>
    </row>
    <row r="72" spans="1:42" ht="14" customHeight="1" x14ac:dyDescent="0.25">
      <c r="A72" s="83">
        <v>2005</v>
      </c>
      <c r="B72" s="84">
        <v>38574</v>
      </c>
      <c r="C72" s="84">
        <v>38576</v>
      </c>
      <c r="D72" s="83" t="s">
        <v>85</v>
      </c>
      <c r="E72" s="83" t="s">
        <v>322</v>
      </c>
      <c r="F72" s="83" t="s">
        <v>344</v>
      </c>
      <c r="G72" s="89" t="s">
        <v>340</v>
      </c>
      <c r="H72" s="89" t="s">
        <v>334</v>
      </c>
      <c r="I72" s="90">
        <v>1.8</v>
      </c>
      <c r="J72" s="90">
        <v>1.8</v>
      </c>
      <c r="K72">
        <v>2</v>
      </c>
      <c r="M72" s="42">
        <v>27.5</v>
      </c>
      <c r="N72" s="2">
        <f t="shared" si="2"/>
        <v>15.277777777777777</v>
      </c>
      <c r="O72" t="s">
        <v>24</v>
      </c>
      <c r="P72" t="s">
        <v>190</v>
      </c>
      <c r="Q72" s="42">
        <f>N72*Trockengewichte!$E$6*100</f>
        <v>1069.4444444444443</v>
      </c>
      <c r="V72"/>
      <c r="AN72" s="42">
        <f>Q72*CN!$C$3</f>
        <v>443.38861115694442</v>
      </c>
      <c r="AO72" s="42">
        <f>Q72*CN!$C$4</f>
        <v>28.42048611111111</v>
      </c>
      <c r="AP72">
        <v>2</v>
      </c>
    </row>
    <row r="73" spans="1:42" x14ac:dyDescent="0.25">
      <c r="A73" s="83">
        <v>2005</v>
      </c>
      <c r="B73" s="84">
        <v>38645</v>
      </c>
      <c r="C73" s="84">
        <v>38646</v>
      </c>
      <c r="D73" s="83" t="s">
        <v>86</v>
      </c>
      <c r="E73" s="83" t="s">
        <v>327</v>
      </c>
      <c r="F73" s="83" t="s">
        <v>344</v>
      </c>
      <c r="G73" s="89" t="s">
        <v>340</v>
      </c>
      <c r="H73" s="89" t="s">
        <v>334</v>
      </c>
      <c r="I73" s="90">
        <v>1.8</v>
      </c>
      <c r="J73" s="90">
        <v>1.8</v>
      </c>
      <c r="K73">
        <v>3</v>
      </c>
      <c r="M73" s="42">
        <v>11.2</v>
      </c>
      <c r="N73" s="2">
        <f t="shared" si="2"/>
        <v>6.2222222222222214</v>
      </c>
      <c r="O73" t="s">
        <v>24</v>
      </c>
      <c r="P73" t="s">
        <v>190</v>
      </c>
      <c r="Q73" s="42">
        <f>N73*1000</f>
        <v>6222.2222222222217</v>
      </c>
      <c r="V73"/>
      <c r="AN73" s="42">
        <f>Q73*CN!$C$3</f>
        <v>2579.7155558222221</v>
      </c>
      <c r="AO73" s="42">
        <f>Q73*CN!$C$4</f>
        <v>165.35555555555555</v>
      </c>
      <c r="AP73">
        <v>1</v>
      </c>
    </row>
    <row r="74" spans="1:42" ht="11" customHeight="1" x14ac:dyDescent="0.25">
      <c r="A74" s="83">
        <v>2005</v>
      </c>
      <c r="B74" s="84">
        <v>38523</v>
      </c>
      <c r="C74" s="85"/>
      <c r="D74" s="85" t="s">
        <v>87</v>
      </c>
      <c r="E74" s="85" t="s">
        <v>83</v>
      </c>
      <c r="F74" s="85" t="s">
        <v>344</v>
      </c>
      <c r="G74" s="89" t="s">
        <v>338</v>
      </c>
      <c r="H74" s="89" t="s">
        <v>334</v>
      </c>
      <c r="I74" s="90">
        <v>1.8</v>
      </c>
      <c r="J74" s="90">
        <v>1.74</v>
      </c>
      <c r="M74" s="31">
        <v>14</v>
      </c>
      <c r="N74" s="2">
        <f t="shared" si="2"/>
        <v>7.7777777777777777</v>
      </c>
      <c r="O74" s="24" t="s">
        <v>30</v>
      </c>
      <c r="P74" s="31">
        <f>N74*1000</f>
        <v>7777.7777777777774</v>
      </c>
      <c r="Q74" s="31">
        <f>P74*Duengeranalyse!$E$74/100</f>
        <v>1544.4836601307188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42">
        <f>Q74*Duengeranalyse!$H$74/1000</f>
        <v>720.46437813917726</v>
      </c>
      <c r="AO74" s="42">
        <f>Q74*Duengeranalyse!$K$74/1000</f>
        <v>43.111081553248738</v>
      </c>
      <c r="AP74" t="s">
        <v>190</v>
      </c>
    </row>
    <row r="75" spans="1:42" x14ac:dyDescent="0.25">
      <c r="A75" s="83">
        <v>2006</v>
      </c>
      <c r="B75" s="84">
        <v>38876</v>
      </c>
      <c r="C75" s="84">
        <v>38878</v>
      </c>
      <c r="D75" s="83" t="s">
        <v>85</v>
      </c>
      <c r="E75" s="83" t="s">
        <v>322</v>
      </c>
      <c r="F75" s="83" t="s">
        <v>342</v>
      </c>
      <c r="G75" s="89" t="s">
        <v>340</v>
      </c>
      <c r="H75" s="89" t="s">
        <v>334</v>
      </c>
      <c r="I75" s="90">
        <v>1.53</v>
      </c>
      <c r="J75" s="90">
        <v>1</v>
      </c>
      <c r="K75">
        <v>1</v>
      </c>
      <c r="M75" s="42">
        <v>1.5</v>
      </c>
      <c r="N75" s="2">
        <f t="shared" si="2"/>
        <v>0.98039215686274506</v>
      </c>
      <c r="O75" t="s">
        <v>46</v>
      </c>
      <c r="P75" s="42">
        <f>N75*Raumgewichte!$E$28</f>
        <v>1617.6470588235293</v>
      </c>
      <c r="Q75" s="42">
        <f>P75*Trockengewichte!$E$5</f>
        <v>1391.1764705882351</v>
      </c>
      <c r="V75"/>
      <c r="AN75" s="42">
        <f>Q75*CN!$C$3</f>
        <v>576.77778997558812</v>
      </c>
      <c r="AO75" s="42">
        <f>Q75*CN!$C$4</f>
        <v>36.970514705882351</v>
      </c>
      <c r="AP75">
        <v>2</v>
      </c>
    </row>
    <row r="76" spans="1:42" ht="12" customHeight="1" x14ac:dyDescent="0.25">
      <c r="A76" s="83">
        <v>2006</v>
      </c>
      <c r="B76" s="84">
        <v>38899</v>
      </c>
      <c r="C76" s="84">
        <v>38901</v>
      </c>
      <c r="D76" s="83" t="s">
        <v>85</v>
      </c>
      <c r="E76" s="83" t="s">
        <v>45</v>
      </c>
      <c r="F76" s="83" t="s">
        <v>342</v>
      </c>
      <c r="G76" s="89" t="s">
        <v>340</v>
      </c>
      <c r="H76" s="89" t="s">
        <v>334</v>
      </c>
      <c r="I76" s="90">
        <v>1.53</v>
      </c>
      <c r="J76" s="90">
        <v>0.53</v>
      </c>
      <c r="K76">
        <v>1</v>
      </c>
      <c r="M76" s="42">
        <v>3.5</v>
      </c>
      <c r="N76" s="2">
        <f t="shared" si="2"/>
        <v>2.2875816993464051</v>
      </c>
      <c r="O76" t="s">
        <v>47</v>
      </c>
      <c r="P76" s="42">
        <f>N76*Raumgewichte!$E$21</f>
        <v>6862.745098039215</v>
      </c>
      <c r="Q76" s="42">
        <f>N76*Raumgewichte!$G$21</f>
        <v>2539.2156862745096</v>
      </c>
      <c r="V76"/>
      <c r="AN76" s="42">
        <f>Q76*CN!$C$3</f>
        <v>1052.7515687362745</v>
      </c>
      <c r="AO76" s="42">
        <f>Q76*CN!$C$4</f>
        <v>67.479656862745102</v>
      </c>
      <c r="AP76">
        <v>2</v>
      </c>
    </row>
    <row r="77" spans="1:42" ht="12" customHeight="1" x14ac:dyDescent="0.25">
      <c r="A77" s="83">
        <v>2006</v>
      </c>
      <c r="B77" s="84">
        <v>38922</v>
      </c>
      <c r="C77" s="84">
        <v>38923</v>
      </c>
      <c r="D77" s="83" t="s">
        <v>85</v>
      </c>
      <c r="E77" s="83" t="s">
        <v>322</v>
      </c>
      <c r="F77" s="83" t="s">
        <v>342</v>
      </c>
      <c r="G77" s="89" t="s">
        <v>340</v>
      </c>
      <c r="H77" s="89" t="s">
        <v>334</v>
      </c>
      <c r="I77" s="90">
        <v>1.53</v>
      </c>
      <c r="J77" s="90">
        <v>1</v>
      </c>
      <c r="K77">
        <v>2</v>
      </c>
      <c r="L77" s="53"/>
      <c r="M77" s="55">
        <v>1</v>
      </c>
      <c r="N77" s="54">
        <f t="shared" si="2"/>
        <v>0.65359477124183007</v>
      </c>
      <c r="O77" s="53" t="s">
        <v>46</v>
      </c>
      <c r="P77" s="42">
        <f>N77*Raumgewichte!$E$27</f>
        <v>1176.4705882352941</v>
      </c>
      <c r="Q77" s="42">
        <f>P77*Trockengewichte!$E$6</f>
        <v>823.52941176470586</v>
      </c>
      <c r="V77"/>
      <c r="AN77" s="42">
        <f>Q77*CN!$C$3</f>
        <v>341.43294121176467</v>
      </c>
      <c r="AO77" s="42">
        <f>Q77*CN!$C$4</f>
        <v>21.88529411764706</v>
      </c>
      <c r="AP77">
        <v>1</v>
      </c>
    </row>
    <row r="78" spans="1:42" ht="12" customHeight="1" x14ac:dyDescent="0.25">
      <c r="A78" s="83">
        <v>2006</v>
      </c>
      <c r="B78" s="84">
        <v>38961</v>
      </c>
      <c r="C78" s="84">
        <v>38962</v>
      </c>
      <c r="D78" s="83" t="s">
        <v>85</v>
      </c>
      <c r="E78" s="83" t="s">
        <v>322</v>
      </c>
      <c r="F78" s="83" t="s">
        <v>342</v>
      </c>
      <c r="G78" s="89" t="s">
        <v>340</v>
      </c>
      <c r="H78" s="89" t="s">
        <v>334</v>
      </c>
      <c r="I78" s="90">
        <v>1.53</v>
      </c>
      <c r="J78" s="90">
        <v>0.53</v>
      </c>
      <c r="K78">
        <v>2</v>
      </c>
      <c r="L78" s="53"/>
      <c r="M78" s="55">
        <v>2</v>
      </c>
      <c r="N78" s="54">
        <f t="shared" si="2"/>
        <v>1.3071895424836601</v>
      </c>
      <c r="O78" s="53" t="s">
        <v>46</v>
      </c>
      <c r="P78" s="42">
        <f>N78*Raumgewichte!$E$27</f>
        <v>2352.9411764705883</v>
      </c>
      <c r="Q78" s="42">
        <f>P78*Trockengewichte!$E$6</f>
        <v>1647.0588235294117</v>
      </c>
      <c r="V78"/>
      <c r="AN78" s="42">
        <f>Q78*CN!$C$3</f>
        <v>682.86588242352934</v>
      </c>
      <c r="AO78" s="42">
        <f>Q78*CN!$C$4</f>
        <v>43.77058823529412</v>
      </c>
      <c r="AP78">
        <v>1</v>
      </c>
    </row>
    <row r="79" spans="1:42" x14ac:dyDescent="0.25">
      <c r="A79" s="83">
        <v>2006</v>
      </c>
      <c r="B79" s="84">
        <v>39004</v>
      </c>
      <c r="C79" s="84">
        <v>39010</v>
      </c>
      <c r="D79" s="83" t="s">
        <v>86</v>
      </c>
      <c r="E79" s="83" t="s">
        <v>38</v>
      </c>
      <c r="F79" s="83" t="s">
        <v>342</v>
      </c>
      <c r="G79" s="89" t="s">
        <v>340</v>
      </c>
      <c r="H79" s="89" t="s">
        <v>334</v>
      </c>
      <c r="I79" s="90">
        <v>1.53</v>
      </c>
      <c r="J79" s="90">
        <v>0.8</v>
      </c>
      <c r="K79">
        <v>3</v>
      </c>
      <c r="L79" s="53"/>
      <c r="M79" s="55">
        <v>36</v>
      </c>
      <c r="N79" s="54">
        <f t="shared" si="2"/>
        <v>23.52941176470588</v>
      </c>
      <c r="O79" s="53" t="s">
        <v>41</v>
      </c>
      <c r="P79" t="s">
        <v>190</v>
      </c>
      <c r="Q79" s="42">
        <f>N79*AP79*Raumgewichte!$E$31</f>
        <v>1694.1176470588234</v>
      </c>
      <c r="V79"/>
      <c r="AN79" s="42">
        <f>Q79*CN!$C$3</f>
        <v>702.37633620705878</v>
      </c>
      <c r="AO79" s="42">
        <f>Q79*CN!$C$4</f>
        <v>45.021176470588237</v>
      </c>
      <c r="AP79">
        <v>6</v>
      </c>
    </row>
    <row r="80" spans="1:42" x14ac:dyDescent="0.25">
      <c r="A80" s="83">
        <v>2006</v>
      </c>
      <c r="B80" s="84">
        <v>39008</v>
      </c>
      <c r="C80" s="84">
        <v>39010</v>
      </c>
      <c r="D80" s="83" t="s">
        <v>86</v>
      </c>
      <c r="E80" s="83" t="s">
        <v>327</v>
      </c>
      <c r="F80" s="83" t="s">
        <v>342</v>
      </c>
      <c r="G80" s="89" t="s">
        <v>340</v>
      </c>
      <c r="H80" s="89" t="s">
        <v>334</v>
      </c>
      <c r="I80" s="90">
        <v>1.53</v>
      </c>
      <c r="J80" s="90">
        <v>0.7</v>
      </c>
      <c r="K80">
        <v>3</v>
      </c>
      <c r="L80" s="53"/>
      <c r="M80" s="55">
        <v>56</v>
      </c>
      <c r="N80" s="54">
        <f t="shared" si="2"/>
        <v>36.601307189542482</v>
      </c>
      <c r="O80" s="7" t="s">
        <v>41</v>
      </c>
      <c r="P80" t="s">
        <v>190</v>
      </c>
      <c r="Q80" s="42">
        <f>N80*AP80*Raumgewichte!$E$31</f>
        <v>878.43137254901956</v>
      </c>
      <c r="V80"/>
      <c r="AN80" s="42">
        <f>Q80*CN!$C$3</f>
        <v>364.19513729254902</v>
      </c>
      <c r="AO80" s="42">
        <f>Q80*CN!$C$4</f>
        <v>23.344313725490196</v>
      </c>
      <c r="AP80">
        <v>2</v>
      </c>
    </row>
    <row r="81" spans="1:42" x14ac:dyDescent="0.25">
      <c r="A81" s="83">
        <v>2006</v>
      </c>
      <c r="B81" s="84">
        <v>38882</v>
      </c>
      <c r="C81" s="85"/>
      <c r="D81" s="85" t="s">
        <v>87</v>
      </c>
      <c r="E81" s="85" t="s">
        <v>83</v>
      </c>
      <c r="F81" s="85" t="s">
        <v>342</v>
      </c>
      <c r="G81" s="89" t="s">
        <v>338</v>
      </c>
      <c r="H81" s="89" t="s">
        <v>334</v>
      </c>
      <c r="I81" s="90">
        <v>1.53</v>
      </c>
      <c r="J81" s="90">
        <v>1</v>
      </c>
      <c r="M81" s="56">
        <v>12</v>
      </c>
      <c r="N81" s="54">
        <f t="shared" si="2"/>
        <v>7.8431372549019605</v>
      </c>
      <c r="O81" s="7" t="s">
        <v>30</v>
      </c>
      <c r="P81" s="31">
        <f>N81*1000</f>
        <v>7843.1372549019607</v>
      </c>
      <c r="Q81" s="31">
        <f>P81*V81/100</f>
        <v>2181.9607843137255</v>
      </c>
      <c r="R81" s="24"/>
      <c r="S81" s="24"/>
      <c r="T81" s="24"/>
      <c r="U81" s="24"/>
      <c r="V81" s="26">
        <v>27.82</v>
      </c>
      <c r="W81" s="26">
        <v>22.19</v>
      </c>
      <c r="X81" s="26">
        <v>77.81</v>
      </c>
      <c r="Y81" s="26">
        <v>451.07</v>
      </c>
      <c r="Z81" s="26">
        <v>7.83</v>
      </c>
      <c r="AA81" s="27"/>
      <c r="AB81" s="26">
        <v>23.22</v>
      </c>
      <c r="AC81" s="26">
        <v>1.58</v>
      </c>
      <c r="AD81" s="26">
        <v>0.43</v>
      </c>
      <c r="AE81" s="26">
        <v>19.43</v>
      </c>
      <c r="AF81" s="28">
        <v>7.6</v>
      </c>
      <c r="AG81" s="26">
        <v>4.87</v>
      </c>
      <c r="AH81" s="26">
        <v>11.15</v>
      </c>
      <c r="AI81" s="26">
        <v>24.55</v>
      </c>
      <c r="AJ81" s="26">
        <v>29.46</v>
      </c>
      <c r="AK81" s="26">
        <v>34.42</v>
      </c>
      <c r="AL81" s="26">
        <v>4.8499999999999996</v>
      </c>
      <c r="AM81" s="24"/>
      <c r="AN81" s="42">
        <f>Q81*Y81/1000</f>
        <v>984.21705098039217</v>
      </c>
      <c r="AO81" s="42">
        <f>Q81*AB81/1000</f>
        <v>50.665129411764703</v>
      </c>
      <c r="AP81" t="s">
        <v>190</v>
      </c>
    </row>
    <row r="82" spans="1:42" x14ac:dyDescent="0.25">
      <c r="A82" s="83">
        <v>2006</v>
      </c>
      <c r="B82" s="84">
        <v>38899</v>
      </c>
      <c r="C82" s="84">
        <v>38901</v>
      </c>
      <c r="D82" s="83" t="s">
        <v>85</v>
      </c>
      <c r="E82" s="83" t="s">
        <v>45</v>
      </c>
      <c r="F82" s="83" t="s">
        <v>343</v>
      </c>
      <c r="G82" s="89" t="s">
        <v>340</v>
      </c>
      <c r="H82" s="89" t="s">
        <v>333</v>
      </c>
      <c r="I82" s="90">
        <v>1.8</v>
      </c>
      <c r="K82">
        <v>1</v>
      </c>
      <c r="L82" s="53"/>
      <c r="M82" s="55">
        <v>1</v>
      </c>
      <c r="N82" s="54">
        <f t="shared" si="2"/>
        <v>0.55555555555555558</v>
      </c>
      <c r="O82" s="53" t="s">
        <v>47</v>
      </c>
      <c r="P82" s="42">
        <f>N82*Raumgewichte!$E$21</f>
        <v>1666.6666666666667</v>
      </c>
      <c r="Q82" s="42">
        <f>N82*Raumgewichte!$G$21</f>
        <v>616.66666666666674</v>
      </c>
      <c r="V82"/>
      <c r="AN82" s="42">
        <f>Q82*CN!$C$3</f>
        <v>255.66823812166669</v>
      </c>
      <c r="AO82" s="42">
        <f>Q82*CN!$C$4</f>
        <v>16.387916666666669</v>
      </c>
      <c r="AP82">
        <v>2</v>
      </c>
    </row>
    <row r="83" spans="1:42" x14ac:dyDescent="0.25">
      <c r="A83" s="83">
        <v>2006</v>
      </c>
      <c r="B83" s="84">
        <v>38961</v>
      </c>
      <c r="C83" s="84">
        <v>38962</v>
      </c>
      <c r="D83" s="83" t="s">
        <v>85</v>
      </c>
      <c r="E83" s="83" t="s">
        <v>322</v>
      </c>
      <c r="F83" s="83" t="s">
        <v>343</v>
      </c>
      <c r="G83" s="89" t="s">
        <v>340</v>
      </c>
      <c r="H83" s="89" t="s">
        <v>333</v>
      </c>
      <c r="I83" s="90">
        <v>1.8</v>
      </c>
      <c r="K83">
        <v>2</v>
      </c>
      <c r="L83" s="53"/>
      <c r="M83" s="55">
        <v>1</v>
      </c>
      <c r="N83" s="54">
        <f t="shared" si="2"/>
        <v>0.55555555555555558</v>
      </c>
      <c r="O83" s="53" t="s">
        <v>46</v>
      </c>
      <c r="P83" s="42">
        <f>N83*Raumgewichte!$E$27</f>
        <v>1000</v>
      </c>
      <c r="Q83" s="42">
        <f>P83*Trockengewichte!$E$6</f>
        <v>700</v>
      </c>
      <c r="V83"/>
      <c r="AN83" s="42">
        <f>Q83*CN!$C$3</f>
        <v>290.21800002999998</v>
      </c>
      <c r="AO83" s="42">
        <f>Q83*CN!$C$4</f>
        <v>18.602500000000003</v>
      </c>
      <c r="AP83">
        <v>1</v>
      </c>
    </row>
    <row r="84" spans="1:42" x14ac:dyDescent="0.25">
      <c r="A84" s="83">
        <v>2006</v>
      </c>
      <c r="B84" s="84">
        <v>39004</v>
      </c>
      <c r="C84" s="84">
        <v>39010</v>
      </c>
      <c r="D84" s="83" t="s">
        <v>86</v>
      </c>
      <c r="E84" s="83" t="s">
        <v>38</v>
      </c>
      <c r="F84" s="83" t="s">
        <v>343</v>
      </c>
      <c r="G84" s="89" t="s">
        <v>340</v>
      </c>
      <c r="H84" s="89" t="s">
        <v>333</v>
      </c>
      <c r="I84" s="90">
        <v>1.8</v>
      </c>
      <c r="K84">
        <v>3</v>
      </c>
      <c r="L84" s="53"/>
      <c r="M84" s="55">
        <v>36</v>
      </c>
      <c r="N84" s="54">
        <f t="shared" si="2"/>
        <v>20</v>
      </c>
      <c r="O84" s="7" t="s">
        <v>41</v>
      </c>
      <c r="P84" t="s">
        <v>190</v>
      </c>
      <c r="Q84" s="42">
        <f>N84*AP84*Raumgewichte!$E$31</f>
        <v>1440</v>
      </c>
      <c r="V84"/>
      <c r="AN84" s="42">
        <f>Q84*CN!$C$3</f>
        <v>597.01988577600002</v>
      </c>
      <c r="AO84" s="42">
        <f>Q84*CN!$C$4</f>
        <v>38.268000000000001</v>
      </c>
      <c r="AP84">
        <v>6</v>
      </c>
    </row>
    <row r="85" spans="1:42" x14ac:dyDescent="0.25">
      <c r="A85" s="83">
        <v>2006</v>
      </c>
      <c r="B85" s="84">
        <v>38877</v>
      </c>
      <c r="C85" s="84">
        <v>38879</v>
      </c>
      <c r="D85" s="83" t="s">
        <v>85</v>
      </c>
      <c r="E85" s="83" t="s">
        <v>322</v>
      </c>
      <c r="F85" s="83" t="s">
        <v>344</v>
      </c>
      <c r="G85" s="89" t="s">
        <v>340</v>
      </c>
      <c r="H85" s="89" t="s">
        <v>334</v>
      </c>
      <c r="I85" s="90">
        <v>1.8</v>
      </c>
      <c r="J85" s="90">
        <v>1.7000000000000002</v>
      </c>
      <c r="K85">
        <v>1</v>
      </c>
      <c r="L85" s="53"/>
      <c r="M85" s="55">
        <v>3</v>
      </c>
      <c r="N85" s="54">
        <f t="shared" si="2"/>
        <v>1.6666666666666665</v>
      </c>
      <c r="O85" s="53" t="s">
        <v>46</v>
      </c>
      <c r="P85" s="42">
        <f>N85*Raumgewichte!$E$28</f>
        <v>2749.9999999999995</v>
      </c>
      <c r="Q85" s="42">
        <f>P85*Trockengewichte!$E$5</f>
        <v>2364.9999999999995</v>
      </c>
      <c r="V85"/>
      <c r="AN85" s="42">
        <f>Q85*CN!$C$3</f>
        <v>980.52224295849976</v>
      </c>
      <c r="AO85" s="42">
        <f>Q85*CN!$C$4</f>
        <v>62.84987499999999</v>
      </c>
      <c r="AP85">
        <v>2</v>
      </c>
    </row>
    <row r="86" spans="1:42" x14ac:dyDescent="0.25">
      <c r="A86" s="83">
        <v>2006</v>
      </c>
      <c r="B86" s="84">
        <v>38917</v>
      </c>
      <c r="C86" s="84">
        <v>38919</v>
      </c>
      <c r="D86" s="83" t="s">
        <v>85</v>
      </c>
      <c r="E86" s="83" t="s">
        <v>322</v>
      </c>
      <c r="F86" s="83" t="s">
        <v>344</v>
      </c>
      <c r="G86" s="89" t="s">
        <v>340</v>
      </c>
      <c r="H86" s="89" t="s">
        <v>334</v>
      </c>
      <c r="I86" s="90">
        <v>1.8</v>
      </c>
      <c r="J86" s="90">
        <v>0.06</v>
      </c>
      <c r="K86">
        <v>1</v>
      </c>
      <c r="L86" s="53"/>
      <c r="M86" s="55">
        <v>0.2</v>
      </c>
      <c r="N86" s="54">
        <f t="shared" si="2"/>
        <v>0.11111111111111112</v>
      </c>
      <c r="O86" s="53" t="s">
        <v>46</v>
      </c>
      <c r="P86" s="42">
        <f>N86*Raumgewichte!$E$28</f>
        <v>183.33333333333334</v>
      </c>
      <c r="Q86" s="42">
        <f>P86*Trockengewichte!$E$5</f>
        <v>157.66666666666669</v>
      </c>
      <c r="V86"/>
      <c r="AN86" s="42">
        <f>Q86*CN!$C$3</f>
        <v>65.368149530566669</v>
      </c>
      <c r="AO86" s="42">
        <f>Q86*CN!$C$4</f>
        <v>4.1899916666666677</v>
      </c>
      <c r="AP86">
        <v>2</v>
      </c>
    </row>
    <row r="87" spans="1:42" x14ac:dyDescent="0.25">
      <c r="A87" s="83">
        <v>2006</v>
      </c>
      <c r="B87" s="84">
        <v>38917</v>
      </c>
      <c r="C87" s="84">
        <v>38889</v>
      </c>
      <c r="D87" s="83" t="s">
        <v>85</v>
      </c>
      <c r="E87" s="83" t="s">
        <v>322</v>
      </c>
      <c r="F87" s="83" t="s">
        <v>344</v>
      </c>
      <c r="G87" s="89" t="s">
        <v>340</v>
      </c>
      <c r="H87" s="89" t="s">
        <v>334</v>
      </c>
      <c r="I87" s="90">
        <v>1.8</v>
      </c>
      <c r="J87" s="90">
        <v>1.74</v>
      </c>
      <c r="K87">
        <v>2</v>
      </c>
      <c r="M87" s="42">
        <v>2.2999999999999998</v>
      </c>
      <c r="N87" s="2">
        <f t="shared" si="2"/>
        <v>1.2777777777777777</v>
      </c>
      <c r="O87" t="s">
        <v>46</v>
      </c>
      <c r="P87" s="42">
        <f>N87*Raumgewichte!$E$27</f>
        <v>2300</v>
      </c>
      <c r="Q87" s="42">
        <f>P87*Trockengewichte!$E$6</f>
        <v>1610</v>
      </c>
      <c r="V87"/>
      <c r="AN87" s="42">
        <f>Q87*CN!$C$3</f>
        <v>667.50140006899994</v>
      </c>
      <c r="AO87" s="42">
        <f>Q87*CN!$C$4</f>
        <v>42.78575</v>
      </c>
      <c r="AP87">
        <v>-28</v>
      </c>
    </row>
    <row r="88" spans="1:42" x14ac:dyDescent="0.25">
      <c r="A88" s="83">
        <v>2006</v>
      </c>
      <c r="B88" s="84">
        <v>38980</v>
      </c>
      <c r="C88" s="84">
        <v>38989</v>
      </c>
      <c r="D88" s="83" t="s">
        <v>86</v>
      </c>
      <c r="E88" s="83" t="s">
        <v>327</v>
      </c>
      <c r="F88" s="83" t="s">
        <v>344</v>
      </c>
      <c r="G88" s="89" t="s">
        <v>340</v>
      </c>
      <c r="H88" s="89" t="s">
        <v>334</v>
      </c>
      <c r="I88" s="90">
        <v>1.8</v>
      </c>
      <c r="K88">
        <v>3</v>
      </c>
      <c r="M88" s="42">
        <v>65</v>
      </c>
      <c r="N88" s="2">
        <f t="shared" si="2"/>
        <v>36.111111111111107</v>
      </c>
      <c r="O88" t="s">
        <v>41</v>
      </c>
      <c r="P88" t="s">
        <v>190</v>
      </c>
      <c r="Q88" s="42">
        <f>N88*AP88*Raumgewichte!$E$31</f>
        <v>3899.9999999999991</v>
      </c>
      <c r="V88"/>
      <c r="AN88" s="42">
        <f>Q88*CN!$C$3</f>
        <v>1616.9288573099996</v>
      </c>
      <c r="AO88" s="42">
        <f>Q88*CN!$C$4</f>
        <v>103.64249999999998</v>
      </c>
      <c r="AP88">
        <v>9</v>
      </c>
    </row>
    <row r="89" spans="1:42" x14ac:dyDescent="0.25">
      <c r="A89" s="83">
        <v>2006</v>
      </c>
      <c r="B89" s="84">
        <v>39010</v>
      </c>
      <c r="C89" s="84">
        <v>39014</v>
      </c>
      <c r="D89" s="83" t="s">
        <v>86</v>
      </c>
      <c r="E89" s="83" t="s">
        <v>38</v>
      </c>
      <c r="F89" s="83" t="s">
        <v>344</v>
      </c>
      <c r="G89" s="89" t="s">
        <v>340</v>
      </c>
      <c r="H89" s="89" t="s">
        <v>334</v>
      </c>
      <c r="I89" s="90">
        <v>1.8</v>
      </c>
      <c r="K89">
        <v>4</v>
      </c>
      <c r="M89" s="42">
        <v>36</v>
      </c>
      <c r="N89" s="2">
        <f t="shared" si="2"/>
        <v>20</v>
      </c>
      <c r="O89" t="s">
        <v>41</v>
      </c>
      <c r="P89" t="s">
        <v>190</v>
      </c>
      <c r="Q89" s="42">
        <f>N89*AP89*Raumgewichte!$E$31</f>
        <v>960</v>
      </c>
      <c r="V89"/>
      <c r="AN89" s="42">
        <f>Q89*CN!$C$3</f>
        <v>398.013257184</v>
      </c>
      <c r="AO89" s="42">
        <f>Q89*CN!$C$4</f>
        <v>25.512</v>
      </c>
      <c r="AP89">
        <v>4</v>
      </c>
    </row>
    <row r="90" spans="1:42" x14ac:dyDescent="0.25">
      <c r="A90" s="83">
        <v>2006</v>
      </c>
      <c r="B90" s="84">
        <v>38887</v>
      </c>
      <c r="C90" s="85"/>
      <c r="D90" s="85" t="s">
        <v>87</v>
      </c>
      <c r="E90" s="85" t="s">
        <v>83</v>
      </c>
      <c r="F90" s="85" t="s">
        <v>344</v>
      </c>
      <c r="G90" s="89" t="s">
        <v>338</v>
      </c>
      <c r="H90" s="89" t="s">
        <v>334</v>
      </c>
      <c r="I90" s="90">
        <v>1.8</v>
      </c>
      <c r="J90" s="90">
        <v>1.74</v>
      </c>
      <c r="M90" s="31">
        <v>24</v>
      </c>
      <c r="N90" s="2">
        <f t="shared" si="2"/>
        <v>13.333333333333332</v>
      </c>
      <c r="O90" s="24" t="s">
        <v>30</v>
      </c>
      <c r="P90" s="31">
        <f>N90*1000</f>
        <v>13333.333333333332</v>
      </c>
      <c r="Q90" s="31">
        <f>P90*Duengeranalyse!$E$74/100</f>
        <v>2647.6862745098038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42">
        <f>Q90*Duengeranalyse!$H$74/1000</f>
        <v>1235.0817910957326</v>
      </c>
      <c r="AO90" s="42">
        <f>Q90*Duengeranalyse!$K$74/1000</f>
        <v>73.904711234140692</v>
      </c>
      <c r="AP90" t="s">
        <v>190</v>
      </c>
    </row>
    <row r="91" spans="1:42" x14ac:dyDescent="0.25">
      <c r="A91" s="83">
        <v>2007</v>
      </c>
      <c r="B91" s="84">
        <v>39277</v>
      </c>
      <c r="C91" s="84">
        <v>39278</v>
      </c>
      <c r="D91" s="83" t="s">
        <v>85</v>
      </c>
      <c r="E91" s="83" t="s">
        <v>326</v>
      </c>
      <c r="F91" s="83" t="s">
        <v>342</v>
      </c>
      <c r="G91" s="89" t="s">
        <v>340</v>
      </c>
      <c r="H91" s="89" t="s">
        <v>334</v>
      </c>
      <c r="I91" s="90">
        <v>1.53</v>
      </c>
      <c r="J91" s="90">
        <v>1</v>
      </c>
      <c r="K91">
        <v>1</v>
      </c>
      <c r="M91" s="42">
        <v>6</v>
      </c>
      <c r="N91" s="2">
        <f t="shared" si="2"/>
        <v>3.9215686274509802</v>
      </c>
      <c r="O91" t="s">
        <v>47</v>
      </c>
      <c r="P91" s="42">
        <f>N91*Raumgewichte!$E$21</f>
        <v>11764.705882352941</v>
      </c>
      <c r="Q91" s="42">
        <f>N91*Raumgewichte!$G$21</f>
        <v>4352.9411764705883</v>
      </c>
      <c r="V91"/>
      <c r="AN91" s="42">
        <f>Q91*CN!$C$3</f>
        <v>1804.7169749764705</v>
      </c>
      <c r="AO91" s="42">
        <f>Q91*CN!$C$4</f>
        <v>115.67941176470589</v>
      </c>
      <c r="AP91">
        <v>1</v>
      </c>
    </row>
    <row r="92" spans="1:42" x14ac:dyDescent="0.25">
      <c r="A92" s="83">
        <v>2007</v>
      </c>
      <c r="B92" s="84">
        <v>39277</v>
      </c>
      <c r="C92" s="84">
        <v>39278</v>
      </c>
      <c r="D92" s="83" t="s">
        <v>85</v>
      </c>
      <c r="E92" s="83" t="s">
        <v>45</v>
      </c>
      <c r="F92" s="83" t="s">
        <v>342</v>
      </c>
      <c r="G92" s="89" t="s">
        <v>340</v>
      </c>
      <c r="H92" s="89" t="s">
        <v>334</v>
      </c>
      <c r="I92" s="90">
        <v>1.53</v>
      </c>
      <c r="J92" s="90">
        <v>0.53</v>
      </c>
      <c r="K92">
        <v>1</v>
      </c>
      <c r="M92" s="42">
        <v>4</v>
      </c>
      <c r="N92" s="2">
        <f t="shared" si="2"/>
        <v>2.6143790849673203</v>
      </c>
      <c r="O92" t="s">
        <v>47</v>
      </c>
      <c r="P92" s="42">
        <f>N92*Raumgewichte!$E$21</f>
        <v>7843.1372549019607</v>
      </c>
      <c r="Q92" s="42">
        <f>N92*Raumgewichte!$G$21</f>
        <v>2901.9607843137255</v>
      </c>
      <c r="V92"/>
      <c r="AN92" s="42">
        <f>Q92*CN!$C$3</f>
        <v>1203.1446499843137</v>
      </c>
      <c r="AO92" s="42">
        <f>Q92*CN!$C$4</f>
        <v>77.11960784313726</v>
      </c>
      <c r="AP92">
        <v>1</v>
      </c>
    </row>
    <row r="93" spans="1:42" x14ac:dyDescent="0.25">
      <c r="A93" s="83">
        <v>2007</v>
      </c>
      <c r="B93" s="84">
        <v>39344</v>
      </c>
      <c r="C93" s="84">
        <v>39350</v>
      </c>
      <c r="D93" s="83" t="s">
        <v>86</v>
      </c>
      <c r="E93" s="83" t="s">
        <v>327</v>
      </c>
      <c r="F93" s="83" t="s">
        <v>342</v>
      </c>
      <c r="G93" s="89" t="s">
        <v>340</v>
      </c>
      <c r="H93" s="89" t="s">
        <v>334</v>
      </c>
      <c r="I93" s="90">
        <v>1.53</v>
      </c>
      <c r="K93">
        <v>2</v>
      </c>
      <c r="M93" s="42">
        <v>60</v>
      </c>
      <c r="N93" s="2">
        <f t="shared" si="2"/>
        <v>39.215686274509807</v>
      </c>
      <c r="O93" t="s">
        <v>41</v>
      </c>
      <c r="P93" t="s">
        <v>190</v>
      </c>
      <c r="Q93" s="42">
        <f>N93*AP93*Raumgewichte!$E$31</f>
        <v>2823.5294117647063</v>
      </c>
      <c r="V93"/>
      <c r="AN93" s="42">
        <f>Q93*CN!$C$3</f>
        <v>1170.6272270117649</v>
      </c>
      <c r="AO93" s="42">
        <f>Q93*CN!$C$4</f>
        <v>75.035294117647069</v>
      </c>
      <c r="AP93">
        <v>6</v>
      </c>
    </row>
    <row r="94" spans="1:42" x14ac:dyDescent="0.25">
      <c r="A94" s="83">
        <v>2007</v>
      </c>
      <c r="B94" s="84">
        <v>39389</v>
      </c>
      <c r="C94" s="84">
        <v>39391</v>
      </c>
      <c r="D94" s="83" t="s">
        <v>86</v>
      </c>
      <c r="E94" s="83" t="s">
        <v>327</v>
      </c>
      <c r="F94" s="83" t="s">
        <v>342</v>
      </c>
      <c r="G94" s="89" t="s">
        <v>340</v>
      </c>
      <c r="H94" s="89" t="s">
        <v>334</v>
      </c>
      <c r="I94" s="90">
        <v>1.53</v>
      </c>
      <c r="K94">
        <v>3</v>
      </c>
      <c r="M94" s="42">
        <v>60</v>
      </c>
      <c r="N94" s="2">
        <f t="shared" si="2"/>
        <v>39.215686274509807</v>
      </c>
      <c r="O94" t="s">
        <v>41</v>
      </c>
      <c r="P94" t="s">
        <v>190</v>
      </c>
      <c r="Q94" s="42">
        <f>N94*AP94*Raumgewichte!$E$31</f>
        <v>941.17647058823536</v>
      </c>
      <c r="V94"/>
      <c r="AN94" s="42">
        <f>Q94*CN!$C$3</f>
        <v>390.20907567058828</v>
      </c>
      <c r="AO94" s="42">
        <f>Q94*CN!$C$4</f>
        <v>25.011764705882356</v>
      </c>
      <c r="AP94">
        <v>2</v>
      </c>
    </row>
    <row r="95" spans="1:42" x14ac:dyDescent="0.25">
      <c r="A95" s="83">
        <v>2007</v>
      </c>
      <c r="B95" s="84">
        <v>39184</v>
      </c>
      <c r="C95" s="85"/>
      <c r="D95" s="85" t="s">
        <v>87</v>
      </c>
      <c r="E95" s="85" t="s">
        <v>83</v>
      </c>
      <c r="F95" s="85" t="s">
        <v>342</v>
      </c>
      <c r="G95" s="89" t="s">
        <v>338</v>
      </c>
      <c r="H95" s="89" t="s">
        <v>334</v>
      </c>
      <c r="I95" s="90">
        <v>1.53</v>
      </c>
      <c r="J95" s="90">
        <v>1</v>
      </c>
      <c r="M95" s="31">
        <v>10</v>
      </c>
      <c r="N95" s="2">
        <f t="shared" si="2"/>
        <v>6.5359477124183005</v>
      </c>
      <c r="O95" s="24" t="s">
        <v>30</v>
      </c>
      <c r="P95" s="31">
        <f>N95*1000</f>
        <v>6535.9477124183004</v>
      </c>
      <c r="Q95" s="31">
        <f>P95*Duengeranalyse!$E$74/100</f>
        <v>1297.8854286812762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42">
        <f>Q95*Duengeranalyse!$H$74/1000</f>
        <v>605.43225053712365</v>
      </c>
      <c r="AO95" s="42">
        <f>Q95*Duengeranalyse!$K$74/1000</f>
        <v>36.227799624578765</v>
      </c>
      <c r="AP95" t="s">
        <v>190</v>
      </c>
    </row>
    <row r="96" spans="1:42" x14ac:dyDescent="0.25">
      <c r="A96" s="83">
        <v>2007</v>
      </c>
      <c r="B96" s="84">
        <v>39281</v>
      </c>
      <c r="C96" s="85"/>
      <c r="D96" s="85" t="s">
        <v>87</v>
      </c>
      <c r="E96" s="85" t="s">
        <v>83</v>
      </c>
      <c r="F96" s="85" t="s">
        <v>342</v>
      </c>
      <c r="G96" s="89" t="s">
        <v>338</v>
      </c>
      <c r="H96" s="89" t="s">
        <v>334</v>
      </c>
      <c r="I96" s="90">
        <v>1.53</v>
      </c>
      <c r="J96" s="90">
        <v>1</v>
      </c>
      <c r="M96" s="31">
        <v>14</v>
      </c>
      <c r="N96" s="2">
        <f t="shared" si="2"/>
        <v>9.1503267973856204</v>
      </c>
      <c r="O96" s="24" t="s">
        <v>30</v>
      </c>
      <c r="P96" s="31">
        <f>N96*1000</f>
        <v>9150.32679738562</v>
      </c>
      <c r="Q96" s="31">
        <f>P96*Duengeranalyse!$E$74/100</f>
        <v>1817.0396001537865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42">
        <f>Q96*Duengeranalyse!$H$74/1000</f>
        <v>847.60515075197304</v>
      </c>
      <c r="AO96" s="42">
        <f>Q96*Duengeranalyse!$K$74/1000</f>
        <v>50.718919474410271</v>
      </c>
      <c r="AP96" t="s">
        <v>190</v>
      </c>
    </row>
    <row r="97" spans="1:42" x14ac:dyDescent="0.25">
      <c r="A97" s="83">
        <v>2007</v>
      </c>
      <c r="B97" s="84">
        <v>39370</v>
      </c>
      <c r="C97" s="85"/>
      <c r="D97" s="85" t="s">
        <v>92</v>
      </c>
      <c r="E97" s="85" t="s">
        <v>48</v>
      </c>
      <c r="F97" s="85" t="s">
        <v>342</v>
      </c>
      <c r="G97" s="89" t="s">
        <v>338</v>
      </c>
      <c r="H97" s="89" t="s">
        <v>334</v>
      </c>
      <c r="I97" s="90">
        <v>1.53</v>
      </c>
      <c r="J97" s="90">
        <v>1</v>
      </c>
      <c r="L97" s="24"/>
      <c r="M97" s="31">
        <v>5.94</v>
      </c>
      <c r="N97" s="2">
        <f t="shared" si="2"/>
        <v>3.8823529411764706</v>
      </c>
      <c r="O97" s="24" t="s">
        <v>30</v>
      </c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/>
      <c r="AO97"/>
      <c r="AP97" t="s">
        <v>190</v>
      </c>
    </row>
    <row r="98" spans="1:42" ht="12" customHeight="1" x14ac:dyDescent="0.25">
      <c r="A98" s="83">
        <v>2007</v>
      </c>
      <c r="D98" s="83" t="s">
        <v>88</v>
      </c>
      <c r="E98" s="83" t="s">
        <v>331</v>
      </c>
      <c r="F98" s="83" t="s">
        <v>342</v>
      </c>
      <c r="G98" s="89" t="s">
        <v>337</v>
      </c>
      <c r="H98" s="89" t="s">
        <v>334</v>
      </c>
      <c r="I98" s="90">
        <v>1.53</v>
      </c>
      <c r="J98" s="90">
        <v>0.2</v>
      </c>
      <c r="M98" s="42">
        <v>32</v>
      </c>
      <c r="N98" s="2">
        <f t="shared" ref="N98:N129" si="3">M98/I98</f>
        <v>20.915032679738562</v>
      </c>
      <c r="O98" t="s">
        <v>49</v>
      </c>
      <c r="P98"/>
      <c r="Q98"/>
      <c r="V98"/>
      <c r="AN98"/>
      <c r="AO98"/>
      <c r="AP98" t="s">
        <v>190</v>
      </c>
    </row>
    <row r="99" spans="1:42" x14ac:dyDescent="0.25">
      <c r="A99" s="83">
        <v>2007</v>
      </c>
      <c r="B99" s="84">
        <v>39277</v>
      </c>
      <c r="C99" s="84">
        <v>39278</v>
      </c>
      <c r="D99" s="83" t="s">
        <v>85</v>
      </c>
      <c r="E99" s="83" t="s">
        <v>322</v>
      </c>
      <c r="F99" s="83" t="s">
        <v>343</v>
      </c>
      <c r="G99" s="89" t="s">
        <v>340</v>
      </c>
      <c r="H99" s="89" t="s">
        <v>333</v>
      </c>
      <c r="I99" s="90">
        <v>1.8</v>
      </c>
      <c r="J99" s="90">
        <v>1.4</v>
      </c>
      <c r="K99">
        <v>1</v>
      </c>
      <c r="M99" s="42">
        <v>2</v>
      </c>
      <c r="N99" s="2">
        <f t="shared" si="3"/>
        <v>1.1111111111111112</v>
      </c>
      <c r="O99" t="s">
        <v>46</v>
      </c>
      <c r="P99" s="42">
        <f>N99*Raumgewichte!$E$28</f>
        <v>1833.3333333333335</v>
      </c>
      <c r="Q99" s="42">
        <f>P99*Trockengewichte!$E$5</f>
        <v>1576.6666666666667</v>
      </c>
      <c r="V99"/>
      <c r="AN99" s="42">
        <f>Q99*CN!$C$3</f>
        <v>653.68149530566666</v>
      </c>
      <c r="AO99" s="42">
        <f>Q99*CN!$C$4</f>
        <v>41.89991666666667</v>
      </c>
      <c r="AP99">
        <v>1</v>
      </c>
    </row>
    <row r="100" spans="1:42" x14ac:dyDescent="0.25">
      <c r="A100" s="83">
        <v>2007</v>
      </c>
      <c r="B100" s="84">
        <v>39277</v>
      </c>
      <c r="C100" s="84">
        <v>39278</v>
      </c>
      <c r="D100" s="83" t="s">
        <v>85</v>
      </c>
      <c r="E100" s="83" t="s">
        <v>322</v>
      </c>
      <c r="F100" s="83" t="s">
        <v>343</v>
      </c>
      <c r="G100" s="89" t="s">
        <v>340</v>
      </c>
      <c r="H100" s="89" t="s">
        <v>333</v>
      </c>
      <c r="I100" s="90">
        <v>1.8</v>
      </c>
      <c r="J100" s="90">
        <v>0.4</v>
      </c>
      <c r="K100">
        <v>1</v>
      </c>
      <c r="M100" s="42">
        <v>3</v>
      </c>
      <c r="N100" s="2">
        <f t="shared" si="3"/>
        <v>1.6666666666666665</v>
      </c>
      <c r="O100" t="s">
        <v>46</v>
      </c>
      <c r="P100" s="42">
        <f>N100*Raumgewichte!$E$28</f>
        <v>2749.9999999999995</v>
      </c>
      <c r="Q100" s="42">
        <f>P100*Trockengewichte!$E$5</f>
        <v>2364.9999999999995</v>
      </c>
      <c r="V100"/>
      <c r="AN100" s="42">
        <f>Q100*CN!$C$3</f>
        <v>980.52224295849976</v>
      </c>
      <c r="AO100" s="42">
        <f>Q100*CN!$C$4</f>
        <v>62.84987499999999</v>
      </c>
      <c r="AP100">
        <v>1</v>
      </c>
    </row>
    <row r="101" spans="1:42" x14ac:dyDescent="0.25">
      <c r="A101" s="83">
        <v>2007</v>
      </c>
      <c r="B101" s="84">
        <v>39344</v>
      </c>
      <c r="C101" s="84">
        <v>39350</v>
      </c>
      <c r="D101" s="83" t="s">
        <v>86</v>
      </c>
      <c r="E101" s="83" t="s">
        <v>327</v>
      </c>
      <c r="F101" s="83" t="s">
        <v>343</v>
      </c>
      <c r="G101" s="89" t="s">
        <v>340</v>
      </c>
      <c r="H101" s="89" t="s">
        <v>333</v>
      </c>
      <c r="I101" s="90">
        <v>1.8</v>
      </c>
      <c r="K101">
        <v>2</v>
      </c>
      <c r="M101" s="42">
        <v>60</v>
      </c>
      <c r="N101" s="2">
        <f t="shared" si="3"/>
        <v>33.333333333333336</v>
      </c>
      <c r="O101" t="s">
        <v>41</v>
      </c>
      <c r="P101" t="s">
        <v>190</v>
      </c>
      <c r="Q101" s="42">
        <f>N101*AP101*Raumgewichte!$E$31</f>
        <v>2400</v>
      </c>
      <c r="V101"/>
      <c r="AN101" s="42">
        <f>Q101*CN!$C$3</f>
        <v>995.03314295999996</v>
      </c>
      <c r="AO101" s="42">
        <f>Q101*CN!$C$4</f>
        <v>63.78</v>
      </c>
      <c r="AP101">
        <v>6</v>
      </c>
    </row>
    <row r="102" spans="1:42" x14ac:dyDescent="0.25">
      <c r="A102" s="83">
        <v>2007</v>
      </c>
      <c r="B102" s="84">
        <v>39389</v>
      </c>
      <c r="C102" s="84">
        <v>39392</v>
      </c>
      <c r="D102" s="83" t="s">
        <v>86</v>
      </c>
      <c r="E102" s="83" t="s">
        <v>327</v>
      </c>
      <c r="F102" s="83" t="s">
        <v>343</v>
      </c>
      <c r="G102" s="89" t="s">
        <v>340</v>
      </c>
      <c r="H102" s="89" t="s">
        <v>333</v>
      </c>
      <c r="I102" s="90">
        <v>1.8</v>
      </c>
      <c r="K102">
        <v>3</v>
      </c>
      <c r="M102" s="42">
        <v>60</v>
      </c>
      <c r="N102" s="2">
        <f t="shared" si="3"/>
        <v>33.333333333333336</v>
      </c>
      <c r="O102" t="s">
        <v>41</v>
      </c>
      <c r="P102" t="s">
        <v>190</v>
      </c>
      <c r="Q102" s="42">
        <f>N102*AP102*Raumgewichte!$E$31</f>
        <v>1200</v>
      </c>
      <c r="V102"/>
      <c r="AN102" s="42">
        <f>Q102*CN!$C$3</f>
        <v>497.51657147999998</v>
      </c>
      <c r="AO102" s="42">
        <f>Q102*CN!$C$4</f>
        <v>31.89</v>
      </c>
      <c r="AP102">
        <v>3</v>
      </c>
    </row>
    <row r="103" spans="1:42" x14ac:dyDescent="0.25">
      <c r="A103" s="83">
        <v>2007</v>
      </c>
      <c r="D103" s="83" t="s">
        <v>88</v>
      </c>
      <c r="E103" s="83" t="s">
        <v>331</v>
      </c>
      <c r="F103" s="83" t="s">
        <v>343</v>
      </c>
      <c r="G103" s="89" t="s">
        <v>337</v>
      </c>
      <c r="H103" s="89" t="s">
        <v>333</v>
      </c>
      <c r="I103" s="90">
        <v>1.8</v>
      </c>
      <c r="J103" s="90">
        <v>0.6</v>
      </c>
      <c r="M103" s="42">
        <v>10</v>
      </c>
      <c r="N103" s="2">
        <f t="shared" si="3"/>
        <v>5.5555555555555554</v>
      </c>
      <c r="O103" t="s">
        <v>49</v>
      </c>
      <c r="P103"/>
      <c r="Q103"/>
      <c r="V103"/>
      <c r="AN103"/>
      <c r="AO103"/>
      <c r="AP103" t="s">
        <v>190</v>
      </c>
    </row>
    <row r="104" spans="1:42" x14ac:dyDescent="0.25">
      <c r="A104" s="83">
        <v>2007</v>
      </c>
      <c r="D104" s="83" t="s">
        <v>88</v>
      </c>
      <c r="E104" s="83" t="s">
        <v>331</v>
      </c>
      <c r="F104" s="83" t="s">
        <v>343</v>
      </c>
      <c r="G104" s="89" t="s">
        <v>337</v>
      </c>
      <c r="H104" s="89" t="s">
        <v>333</v>
      </c>
      <c r="I104" s="90">
        <v>1.8</v>
      </c>
      <c r="J104" s="90">
        <v>0.2</v>
      </c>
      <c r="M104" s="42">
        <v>5</v>
      </c>
      <c r="N104" s="2">
        <f t="shared" si="3"/>
        <v>2.7777777777777777</v>
      </c>
      <c r="O104" t="s">
        <v>49</v>
      </c>
      <c r="P104"/>
      <c r="Q104"/>
      <c r="V104"/>
      <c r="AN104"/>
      <c r="AO104"/>
      <c r="AP104" t="s">
        <v>190</v>
      </c>
    </row>
    <row r="105" spans="1:42" x14ac:dyDescent="0.25">
      <c r="A105" s="83">
        <v>2007</v>
      </c>
      <c r="B105" s="84">
        <v>39225</v>
      </c>
      <c r="C105" s="84">
        <v>39226</v>
      </c>
      <c r="D105" s="83" t="s">
        <v>85</v>
      </c>
      <c r="E105" s="83" t="s">
        <v>322</v>
      </c>
      <c r="F105" s="83" t="s">
        <v>344</v>
      </c>
      <c r="G105" s="89" t="s">
        <v>340</v>
      </c>
      <c r="H105" s="89" t="s">
        <v>334</v>
      </c>
      <c r="I105" s="90">
        <v>1.8</v>
      </c>
      <c r="J105" s="90">
        <v>1.74</v>
      </c>
      <c r="K105">
        <v>1</v>
      </c>
      <c r="M105" s="42">
        <v>4</v>
      </c>
      <c r="N105" s="2">
        <f t="shared" si="3"/>
        <v>2.2222222222222223</v>
      </c>
      <c r="O105" t="s">
        <v>46</v>
      </c>
      <c r="P105" s="42">
        <f>N105*Raumgewichte!$E$28</f>
        <v>3666.666666666667</v>
      </c>
      <c r="Q105" s="42">
        <f>P105*Trockengewichte!$E$5</f>
        <v>3153.3333333333335</v>
      </c>
      <c r="V105"/>
      <c r="AN105" s="42">
        <f>Q105*CN!$C$3</f>
        <v>1307.3629906113333</v>
      </c>
      <c r="AO105" s="42">
        <f>Q105*CN!$C$4</f>
        <v>83.799833333333339</v>
      </c>
      <c r="AP105">
        <v>1</v>
      </c>
    </row>
    <row r="106" spans="1:42" x14ac:dyDescent="0.25">
      <c r="A106" s="83">
        <v>2007</v>
      </c>
      <c r="B106" s="84">
        <v>39277</v>
      </c>
      <c r="C106" s="84">
        <v>39278</v>
      </c>
      <c r="D106" s="83" t="s">
        <v>85</v>
      </c>
      <c r="E106" s="83" t="s">
        <v>45</v>
      </c>
      <c r="F106" s="83" t="s">
        <v>344</v>
      </c>
      <c r="G106" s="89" t="s">
        <v>340</v>
      </c>
      <c r="H106" s="89" t="s">
        <v>334</v>
      </c>
      <c r="I106" s="90">
        <v>1.8</v>
      </c>
      <c r="J106" s="90">
        <v>0.06</v>
      </c>
      <c r="K106">
        <v>1</v>
      </c>
      <c r="M106" s="42">
        <v>0.2</v>
      </c>
      <c r="N106" s="2">
        <f t="shared" si="3"/>
        <v>0.11111111111111112</v>
      </c>
      <c r="O106" t="s">
        <v>47</v>
      </c>
      <c r="P106" s="42">
        <f>N106*Raumgewichte!$E$21</f>
        <v>333.33333333333337</v>
      </c>
      <c r="Q106" s="42">
        <f>N106*Raumgewichte!$G$21</f>
        <v>123.33333333333334</v>
      </c>
      <c r="V106"/>
      <c r="AN106" s="42">
        <f>Q106*CN!$C$3</f>
        <v>51.133647624333335</v>
      </c>
      <c r="AO106" s="42">
        <f>Q106*CN!$C$4</f>
        <v>3.2775833333333337</v>
      </c>
      <c r="AP106">
        <v>1</v>
      </c>
    </row>
    <row r="107" spans="1:42" x14ac:dyDescent="0.25">
      <c r="A107" s="83">
        <v>2007</v>
      </c>
      <c r="B107" s="84">
        <v>39318</v>
      </c>
      <c r="C107" s="84">
        <v>39319</v>
      </c>
      <c r="D107" s="83" t="s">
        <v>85</v>
      </c>
      <c r="E107" s="83" t="s">
        <v>40</v>
      </c>
      <c r="F107" s="83" t="s">
        <v>344</v>
      </c>
      <c r="G107" s="89" t="s">
        <v>340</v>
      </c>
      <c r="H107" s="89" t="s">
        <v>334</v>
      </c>
      <c r="I107" s="90">
        <v>1.8</v>
      </c>
      <c r="J107" s="90">
        <v>1.8</v>
      </c>
      <c r="K107">
        <v>2</v>
      </c>
      <c r="M107" s="42">
        <v>15</v>
      </c>
      <c r="N107" s="2">
        <f t="shared" si="3"/>
        <v>8.3333333333333339</v>
      </c>
      <c r="O107" t="s">
        <v>41</v>
      </c>
      <c r="P107" s="42">
        <f>N107*Raumgewichte!$E$14</f>
        <v>4291.666666666667</v>
      </c>
      <c r="Q107" s="42">
        <f>N107*Raumgewichte!$G$14</f>
        <v>1587.916666666667</v>
      </c>
      <c r="V107"/>
      <c r="AN107" s="42">
        <f>Q107*CN!$C$3</f>
        <v>658.34571316329175</v>
      </c>
      <c r="AO107" s="42">
        <f>Q107*CN!$C$4</f>
        <v>42.198885416666677</v>
      </c>
      <c r="AP107">
        <v>1</v>
      </c>
    </row>
    <row r="108" spans="1:42" ht="12" customHeight="1" x14ac:dyDescent="0.25">
      <c r="A108" s="83">
        <v>2007</v>
      </c>
      <c r="B108" s="84">
        <v>39379</v>
      </c>
      <c r="C108" s="84">
        <v>39382</v>
      </c>
      <c r="D108" s="83" t="s">
        <v>86</v>
      </c>
      <c r="E108" s="83" t="s">
        <v>327</v>
      </c>
      <c r="F108" s="83" t="s">
        <v>344</v>
      </c>
      <c r="G108" s="89" t="s">
        <v>340</v>
      </c>
      <c r="H108" s="89" t="s">
        <v>334</v>
      </c>
      <c r="I108" s="90">
        <v>1.8</v>
      </c>
      <c r="J108" s="90">
        <v>1.74</v>
      </c>
      <c r="K108">
        <v>3</v>
      </c>
      <c r="M108" s="42">
        <v>60</v>
      </c>
      <c r="N108" s="2">
        <f t="shared" si="3"/>
        <v>33.333333333333336</v>
      </c>
      <c r="O108" t="s">
        <v>41</v>
      </c>
      <c r="P108" t="s">
        <v>190</v>
      </c>
      <c r="Q108" s="42">
        <f>N108*AP108*Raumgewichte!$E$31</f>
        <v>1200</v>
      </c>
      <c r="V108"/>
      <c r="AN108" s="42">
        <f>Q108*CN!$C$3</f>
        <v>497.51657147999998</v>
      </c>
      <c r="AO108" s="42">
        <f>Q108*CN!$C$4</f>
        <v>31.89</v>
      </c>
      <c r="AP108">
        <v>3</v>
      </c>
    </row>
    <row r="109" spans="1:42" x14ac:dyDescent="0.25">
      <c r="A109" s="83">
        <v>2007</v>
      </c>
      <c r="B109" s="84">
        <v>39185</v>
      </c>
      <c r="C109" s="85"/>
      <c r="D109" s="85" t="s">
        <v>87</v>
      </c>
      <c r="E109" s="85" t="s">
        <v>83</v>
      </c>
      <c r="F109" s="85" t="s">
        <v>344</v>
      </c>
      <c r="G109" s="89" t="s">
        <v>338</v>
      </c>
      <c r="H109" s="89" t="s">
        <v>334</v>
      </c>
      <c r="I109" s="90">
        <v>1.8</v>
      </c>
      <c r="J109" s="90">
        <v>1.74</v>
      </c>
      <c r="L109" s="24"/>
      <c r="M109" s="31">
        <v>16</v>
      </c>
      <c r="N109" s="2">
        <f t="shared" si="3"/>
        <v>8.8888888888888893</v>
      </c>
      <c r="O109" s="24" t="s">
        <v>30</v>
      </c>
      <c r="P109" s="31">
        <f>N109*1000</f>
        <v>8888.8888888888887</v>
      </c>
      <c r="Q109" s="31">
        <f>P109*Duengeranalyse!$E$74/100</f>
        <v>1765.1241830065358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42">
        <f>Q109*Duengeranalyse!$H$74/1000</f>
        <v>823.38786073048823</v>
      </c>
      <c r="AO109" s="42">
        <f>Q109*Duengeranalyse!$K$74/1000</f>
        <v>49.26980748942713</v>
      </c>
      <c r="AP109" t="s">
        <v>190</v>
      </c>
    </row>
    <row r="110" spans="1:42" x14ac:dyDescent="0.25">
      <c r="A110" s="83">
        <v>2008</v>
      </c>
      <c r="B110" s="84">
        <v>39635</v>
      </c>
      <c r="C110" s="84">
        <v>39637</v>
      </c>
      <c r="D110" s="83" t="s">
        <v>85</v>
      </c>
      <c r="E110" s="83" t="s">
        <v>45</v>
      </c>
      <c r="F110" s="83" t="s">
        <v>342</v>
      </c>
      <c r="G110" s="89" t="s">
        <v>340</v>
      </c>
      <c r="H110" s="89" t="s">
        <v>334</v>
      </c>
      <c r="I110" s="90">
        <v>1.53</v>
      </c>
      <c r="K110">
        <v>1</v>
      </c>
      <c r="M110" s="42">
        <v>6</v>
      </c>
      <c r="N110" s="2">
        <f t="shared" si="3"/>
        <v>3.9215686274509802</v>
      </c>
      <c r="O110" t="s">
        <v>47</v>
      </c>
      <c r="P110" s="42">
        <f>N110*Raumgewichte!$E$21</f>
        <v>11764.705882352941</v>
      </c>
      <c r="Q110" s="42">
        <f>N110*Raumgewichte!$G$21</f>
        <v>4352.9411764705883</v>
      </c>
      <c r="V110"/>
      <c r="AN110" s="42">
        <f>Q110*CN!$C$3</f>
        <v>1804.7169749764705</v>
      </c>
      <c r="AO110" s="42">
        <f>Q110*CN!$C$4</f>
        <v>115.67941176470589</v>
      </c>
      <c r="AP110">
        <v>2</v>
      </c>
    </row>
    <row r="111" spans="1:42" x14ac:dyDescent="0.25">
      <c r="A111" s="83">
        <v>2008</v>
      </c>
      <c r="B111" s="84">
        <v>39709</v>
      </c>
      <c r="C111" s="84">
        <v>39714</v>
      </c>
      <c r="D111" s="83" t="s">
        <v>86</v>
      </c>
      <c r="E111" s="83" t="s">
        <v>327</v>
      </c>
      <c r="F111" s="83" t="s">
        <v>342</v>
      </c>
      <c r="G111" s="89" t="s">
        <v>340</v>
      </c>
      <c r="H111" s="89" t="s">
        <v>334</v>
      </c>
      <c r="I111" s="90">
        <v>1.53</v>
      </c>
      <c r="K111">
        <v>2</v>
      </c>
      <c r="M111" s="42">
        <v>57</v>
      </c>
      <c r="N111" s="2">
        <f t="shared" si="3"/>
        <v>37.254901960784316</v>
      </c>
      <c r="O111" t="s">
        <v>41</v>
      </c>
      <c r="P111" t="s">
        <v>190</v>
      </c>
      <c r="Q111" s="42">
        <f>N111*AP111*Raumgewichte!$E$31</f>
        <v>2235.294117647059</v>
      </c>
      <c r="V111"/>
      <c r="AN111" s="42">
        <f>Q111*CN!$C$3</f>
        <v>926.74655471764709</v>
      </c>
      <c r="AO111" s="42">
        <f>Q111*CN!$C$4</f>
        <v>59.402941176470598</v>
      </c>
      <c r="AP111">
        <v>5</v>
      </c>
    </row>
    <row r="112" spans="1:42" x14ac:dyDescent="0.25">
      <c r="A112" s="83">
        <v>2008</v>
      </c>
      <c r="B112" s="84">
        <v>39645</v>
      </c>
      <c r="C112" s="85"/>
      <c r="D112" s="85" t="s">
        <v>87</v>
      </c>
      <c r="E112" s="85" t="s">
        <v>83</v>
      </c>
      <c r="F112" s="85" t="s">
        <v>342</v>
      </c>
      <c r="G112" s="89" t="s">
        <v>338</v>
      </c>
      <c r="H112" s="89" t="s">
        <v>334</v>
      </c>
      <c r="I112" s="90">
        <v>1.53</v>
      </c>
      <c r="M112" s="31">
        <v>14</v>
      </c>
      <c r="N112" s="2">
        <f t="shared" si="3"/>
        <v>9.1503267973856204</v>
      </c>
      <c r="O112" s="24" t="s">
        <v>30</v>
      </c>
      <c r="P112" s="31">
        <f>N112*1000</f>
        <v>9150.32679738562</v>
      </c>
      <c r="Q112" s="31">
        <f>P112*V112/100</f>
        <v>1753.2026143790849</v>
      </c>
      <c r="R112" s="24"/>
      <c r="S112" s="24"/>
      <c r="T112" s="24"/>
      <c r="U112" s="24"/>
      <c r="V112" s="27">
        <v>19.16</v>
      </c>
      <c r="W112" s="27">
        <v>26.51</v>
      </c>
      <c r="X112" s="27">
        <v>73.489999999999995</v>
      </c>
      <c r="Y112" s="27">
        <v>426.03</v>
      </c>
      <c r="Z112" s="27">
        <v>7.78</v>
      </c>
      <c r="AA112" s="27"/>
      <c r="AB112" s="27">
        <v>29.7</v>
      </c>
      <c r="AC112" s="27">
        <v>7.15</v>
      </c>
      <c r="AD112" s="27" t="s">
        <v>105</v>
      </c>
      <c r="AE112" s="27">
        <v>14.35</v>
      </c>
      <c r="AF112" s="27">
        <v>5.4</v>
      </c>
      <c r="AG112" s="27">
        <v>4.2699999999999996</v>
      </c>
      <c r="AH112" s="27">
        <v>9.7799999999999994</v>
      </c>
      <c r="AI112" s="27">
        <v>22.83</v>
      </c>
      <c r="AJ112" s="27">
        <v>27.4</v>
      </c>
      <c r="AK112" s="27">
        <v>17.78</v>
      </c>
      <c r="AL112" s="27">
        <v>2.48</v>
      </c>
      <c r="AM112" s="24"/>
      <c r="AN112" s="42">
        <f>Q112*Y112/1000</f>
        <v>746.9169098039215</v>
      </c>
      <c r="AO112" s="42">
        <f>Q112*AB112/1000</f>
        <v>52.070117647058815</v>
      </c>
      <c r="AP112" t="s">
        <v>190</v>
      </c>
    </row>
    <row r="113" spans="1:42" x14ac:dyDescent="0.25">
      <c r="A113" s="83">
        <v>2008</v>
      </c>
      <c r="B113" s="84">
        <v>39635</v>
      </c>
      <c r="C113" s="84">
        <v>39637</v>
      </c>
      <c r="D113" s="83" t="s">
        <v>85</v>
      </c>
      <c r="E113" s="83" t="s">
        <v>45</v>
      </c>
      <c r="F113" s="83" t="s">
        <v>343</v>
      </c>
      <c r="G113" s="89" t="s">
        <v>340</v>
      </c>
      <c r="H113" s="89" t="s">
        <v>333</v>
      </c>
      <c r="I113" s="90">
        <v>1.8</v>
      </c>
      <c r="K113">
        <v>1</v>
      </c>
      <c r="M113" s="42">
        <v>5</v>
      </c>
      <c r="N113" s="2">
        <f t="shared" si="3"/>
        <v>2.7777777777777777</v>
      </c>
      <c r="O113" t="s">
        <v>47</v>
      </c>
      <c r="P113" s="42">
        <f>N113*Raumgewichte!$E$21</f>
        <v>8333.3333333333339</v>
      </c>
      <c r="Q113" s="42">
        <f>N113*Raumgewichte!$G$21</f>
        <v>3083.333333333333</v>
      </c>
      <c r="V113"/>
      <c r="AN113" s="42">
        <f>Q113*CN!$C$3</f>
        <v>1278.3411906083331</v>
      </c>
      <c r="AO113" s="42">
        <f>Q113*CN!$C$4</f>
        <v>81.939583333333331</v>
      </c>
      <c r="AP113">
        <v>2</v>
      </c>
    </row>
    <row r="114" spans="1:42" x14ac:dyDescent="0.25">
      <c r="A114" s="83">
        <v>2008</v>
      </c>
      <c r="B114" s="84">
        <v>39715</v>
      </c>
      <c r="C114" s="84">
        <v>39717</v>
      </c>
      <c r="D114" s="83" t="s">
        <v>86</v>
      </c>
      <c r="E114" s="83" t="s">
        <v>327</v>
      </c>
      <c r="F114" s="83" t="s">
        <v>343</v>
      </c>
      <c r="G114" s="89" t="s">
        <v>340</v>
      </c>
      <c r="H114" s="89" t="s">
        <v>333</v>
      </c>
      <c r="I114" s="90">
        <v>1.8</v>
      </c>
      <c r="K114">
        <v>2</v>
      </c>
      <c r="M114" s="42">
        <v>57</v>
      </c>
      <c r="N114" s="2">
        <f t="shared" si="3"/>
        <v>31.666666666666664</v>
      </c>
      <c r="O114" t="s">
        <v>41</v>
      </c>
      <c r="P114" t="s">
        <v>190</v>
      </c>
      <c r="Q114" s="42">
        <f>N114*AP114*Raumgewichte!$E$31</f>
        <v>760</v>
      </c>
      <c r="V114"/>
      <c r="AN114" s="42">
        <f>Q114*CN!$C$3</f>
        <v>315.09382860400001</v>
      </c>
      <c r="AO114" s="42">
        <f>Q114*CN!$C$4</f>
        <v>20.197000000000003</v>
      </c>
      <c r="AP114">
        <v>2</v>
      </c>
    </row>
    <row r="115" spans="1:42" x14ac:dyDescent="0.25">
      <c r="A115" s="83">
        <v>2008</v>
      </c>
      <c r="B115" s="84">
        <v>39622</v>
      </c>
      <c r="C115" s="84">
        <v>39623</v>
      </c>
      <c r="D115" s="83" t="s">
        <v>85</v>
      </c>
      <c r="E115" s="83" t="s">
        <v>322</v>
      </c>
      <c r="F115" s="83" t="s">
        <v>344</v>
      </c>
      <c r="G115" s="89" t="s">
        <v>340</v>
      </c>
      <c r="H115" s="89" t="s">
        <v>334</v>
      </c>
      <c r="I115" s="90">
        <v>1.8</v>
      </c>
      <c r="J115" s="90">
        <v>1.74</v>
      </c>
      <c r="K115">
        <v>1</v>
      </c>
      <c r="M115" s="42">
        <v>5</v>
      </c>
      <c r="N115" s="2">
        <f t="shared" si="3"/>
        <v>2.7777777777777777</v>
      </c>
      <c r="O115" t="s">
        <v>46</v>
      </c>
      <c r="P115" s="42">
        <f>N115*Raumgewichte!$E$28</f>
        <v>4583.333333333333</v>
      </c>
      <c r="Q115" s="42">
        <f>P115*Trockengewichte!$E$5</f>
        <v>3941.6666666666665</v>
      </c>
      <c r="V115"/>
      <c r="AN115" s="42">
        <f>Q115*CN!$C$3</f>
        <v>1634.2037382641665</v>
      </c>
      <c r="AO115" s="42">
        <f>Q115*CN!$C$4</f>
        <v>104.74979166666667</v>
      </c>
      <c r="AP115">
        <v>1</v>
      </c>
    </row>
    <row r="116" spans="1:42" x14ac:dyDescent="0.25">
      <c r="A116" s="83">
        <v>2008</v>
      </c>
      <c r="B116" s="84">
        <v>39634</v>
      </c>
      <c r="C116" s="84">
        <v>39637</v>
      </c>
      <c r="D116" s="83" t="s">
        <v>85</v>
      </c>
      <c r="E116" s="83" t="s">
        <v>45</v>
      </c>
      <c r="F116" s="83" t="s">
        <v>344</v>
      </c>
      <c r="G116" s="89" t="s">
        <v>340</v>
      </c>
      <c r="H116" s="89" t="s">
        <v>334</v>
      </c>
      <c r="I116" s="90">
        <v>1.8</v>
      </c>
      <c r="J116" s="90">
        <v>0.06</v>
      </c>
      <c r="K116">
        <v>1</v>
      </c>
      <c r="M116" s="42">
        <v>0.2</v>
      </c>
      <c r="N116" s="2">
        <f t="shared" si="3"/>
        <v>0.11111111111111112</v>
      </c>
      <c r="O116" t="s">
        <v>47</v>
      </c>
      <c r="P116" s="42">
        <f>N116*Raumgewichte!$E$21</f>
        <v>333.33333333333337</v>
      </c>
      <c r="Q116" s="42">
        <f>N116*Raumgewichte!$G$21</f>
        <v>123.33333333333334</v>
      </c>
      <c r="V116"/>
      <c r="AN116" s="42">
        <f>Q116*CN!$C$3</f>
        <v>51.133647624333335</v>
      </c>
      <c r="AO116" s="42">
        <f>Q116*CN!$C$4</f>
        <v>3.2775833333333337</v>
      </c>
      <c r="AP116">
        <v>3</v>
      </c>
    </row>
    <row r="117" spans="1:42" x14ac:dyDescent="0.25">
      <c r="A117" s="83">
        <v>2008</v>
      </c>
      <c r="B117" s="84">
        <v>39687</v>
      </c>
      <c r="C117" s="84">
        <v>39691</v>
      </c>
      <c r="D117" s="83" t="s">
        <v>85</v>
      </c>
      <c r="E117" s="83" t="s">
        <v>322</v>
      </c>
      <c r="F117" s="83" t="s">
        <v>344</v>
      </c>
      <c r="G117" s="89" t="s">
        <v>340</v>
      </c>
      <c r="H117" s="89" t="s">
        <v>334</v>
      </c>
      <c r="I117" s="90">
        <v>1.8</v>
      </c>
      <c r="K117">
        <v>2</v>
      </c>
      <c r="M117" s="42">
        <v>8</v>
      </c>
      <c r="N117" s="2">
        <f t="shared" si="3"/>
        <v>4.4444444444444446</v>
      </c>
      <c r="O117" t="s">
        <v>46</v>
      </c>
      <c r="P117" s="42">
        <f>N117*Raumgewichte!$E$27</f>
        <v>8000</v>
      </c>
      <c r="Q117" s="42">
        <f>P117*Trockengewichte!$E$6</f>
        <v>5600</v>
      </c>
      <c r="V117"/>
      <c r="AN117" s="42">
        <f>Q117*CN!$C$3</f>
        <v>2321.7440002399999</v>
      </c>
      <c r="AO117" s="42">
        <f>Q117*CN!$C$4</f>
        <v>148.82000000000002</v>
      </c>
      <c r="AP117">
        <v>4</v>
      </c>
    </row>
    <row r="118" spans="1:42" x14ac:dyDescent="0.25">
      <c r="A118" s="83">
        <v>2008</v>
      </c>
      <c r="B118" s="84">
        <v>39739</v>
      </c>
      <c r="C118" s="84">
        <v>39749</v>
      </c>
      <c r="D118" s="83" t="s">
        <v>86</v>
      </c>
      <c r="E118" s="83" t="s">
        <v>327</v>
      </c>
      <c r="F118" s="83" t="s">
        <v>344</v>
      </c>
      <c r="G118" s="89" t="s">
        <v>340</v>
      </c>
      <c r="H118" s="89" t="s">
        <v>334</v>
      </c>
      <c r="I118" s="90">
        <v>1.8</v>
      </c>
      <c r="K118">
        <v>3</v>
      </c>
      <c r="M118" s="42">
        <v>57</v>
      </c>
      <c r="N118" s="2">
        <f t="shared" si="3"/>
        <v>31.666666666666664</v>
      </c>
      <c r="O118" t="s">
        <v>41</v>
      </c>
      <c r="P118" t="s">
        <v>190</v>
      </c>
      <c r="Q118" s="42">
        <f>N118*AP118*Raumgewichte!$E$31</f>
        <v>3815.8333333333453</v>
      </c>
      <c r="V118"/>
      <c r="AN118" s="42">
        <f>Q118*CN!$C$3</f>
        <v>1582.0335977825882</v>
      </c>
      <c r="AO118" s="42">
        <f>Q118*CN!$C$4</f>
        <v>101.40577083333366</v>
      </c>
      <c r="AP118">
        <v>10.0416666666667</v>
      </c>
    </row>
    <row r="119" spans="1:42" x14ac:dyDescent="0.25">
      <c r="A119" s="83">
        <v>2008</v>
      </c>
      <c r="B119" s="84">
        <v>39595</v>
      </c>
      <c r="C119" s="85"/>
      <c r="D119" s="85" t="s">
        <v>87</v>
      </c>
      <c r="E119" s="85" t="s">
        <v>83</v>
      </c>
      <c r="F119" s="85" t="s">
        <v>344</v>
      </c>
      <c r="G119" s="89" t="s">
        <v>338</v>
      </c>
      <c r="H119" s="89" t="s">
        <v>334</v>
      </c>
      <c r="I119" s="90">
        <v>1.8</v>
      </c>
      <c r="J119" s="90">
        <v>1.74</v>
      </c>
      <c r="M119" s="31">
        <v>24</v>
      </c>
      <c r="N119" s="2">
        <f t="shared" si="3"/>
        <v>13.333333333333332</v>
      </c>
      <c r="O119" s="24" t="s">
        <v>30</v>
      </c>
      <c r="P119" s="31">
        <f>N119*1000</f>
        <v>13333.333333333332</v>
      </c>
      <c r="Q119" s="31">
        <f>P119*V119/100</f>
        <v>2465.333333333333</v>
      </c>
      <c r="R119" s="24"/>
      <c r="S119" s="24"/>
      <c r="T119" s="24"/>
      <c r="U119" s="24"/>
      <c r="V119" s="27">
        <v>18.489999999999998</v>
      </c>
      <c r="W119" s="27">
        <v>9.43</v>
      </c>
      <c r="X119" s="27">
        <v>90.57</v>
      </c>
      <c r="Y119" s="27">
        <v>525.04</v>
      </c>
      <c r="Z119" s="27">
        <v>7.81</v>
      </c>
      <c r="AA119" s="27"/>
      <c r="AB119" s="27">
        <v>24.23</v>
      </c>
      <c r="AC119" s="27">
        <v>4.16</v>
      </c>
      <c r="AD119" s="27" t="s">
        <v>105</v>
      </c>
      <c r="AE119" s="27">
        <v>21.67</v>
      </c>
      <c r="AF119" s="27">
        <v>12.5</v>
      </c>
      <c r="AG119" s="27">
        <v>1.8</v>
      </c>
      <c r="AH119" s="27">
        <v>4.13</v>
      </c>
      <c r="AI119" s="27">
        <v>14.36</v>
      </c>
      <c r="AJ119" s="27">
        <v>17.23</v>
      </c>
      <c r="AK119" s="27">
        <v>6.72</v>
      </c>
      <c r="AL119" s="27">
        <v>0.65</v>
      </c>
      <c r="AM119" s="24"/>
      <c r="AN119" s="42">
        <f>Q119*Y119/1000</f>
        <v>1294.3986133333331</v>
      </c>
      <c r="AO119" s="42">
        <f>Q119*AB119/1000</f>
        <v>59.735026666666656</v>
      </c>
      <c r="AP119" t="s">
        <v>190</v>
      </c>
    </row>
    <row r="120" spans="1:42" x14ac:dyDescent="0.25">
      <c r="A120" s="83">
        <v>2009</v>
      </c>
      <c r="B120" s="84">
        <v>39995</v>
      </c>
      <c r="C120" s="84">
        <v>39996</v>
      </c>
      <c r="D120" s="83" t="s">
        <v>85</v>
      </c>
      <c r="E120" s="83" t="s">
        <v>326</v>
      </c>
      <c r="F120" s="83" t="s">
        <v>342</v>
      </c>
      <c r="G120" s="89" t="s">
        <v>340</v>
      </c>
      <c r="H120" s="89" t="s">
        <v>334</v>
      </c>
      <c r="I120" s="90">
        <v>1.53</v>
      </c>
      <c r="J120" s="90">
        <v>1</v>
      </c>
      <c r="K120">
        <v>1</v>
      </c>
      <c r="M120" s="42">
        <v>3</v>
      </c>
      <c r="N120" s="2">
        <f t="shared" si="3"/>
        <v>1.9607843137254901</v>
      </c>
      <c r="O120" t="s">
        <v>47</v>
      </c>
      <c r="P120" s="42">
        <f>N120*Raumgewichte!$E$21</f>
        <v>5882.3529411764703</v>
      </c>
      <c r="Q120" s="42">
        <f>N120*Raumgewichte!$G$21</f>
        <v>2176.4705882352941</v>
      </c>
      <c r="V120"/>
      <c r="AN120" s="42">
        <f>Q120*CN!$C$3</f>
        <v>902.35848748823526</v>
      </c>
      <c r="AO120" s="42">
        <f>Q120*CN!$C$4</f>
        <v>57.839705882352945</v>
      </c>
      <c r="AP120">
        <v>1</v>
      </c>
    </row>
    <row r="121" spans="1:42" x14ac:dyDescent="0.25">
      <c r="A121" s="83">
        <v>2009</v>
      </c>
      <c r="B121" s="84">
        <v>39995</v>
      </c>
      <c r="C121" s="84">
        <v>39996</v>
      </c>
      <c r="D121" s="83" t="s">
        <v>85</v>
      </c>
      <c r="E121" s="83" t="s">
        <v>326</v>
      </c>
      <c r="F121" s="83" t="s">
        <v>342</v>
      </c>
      <c r="G121" s="89" t="s">
        <v>340</v>
      </c>
      <c r="H121" s="89" t="s">
        <v>334</v>
      </c>
      <c r="I121" s="90">
        <v>1.53</v>
      </c>
      <c r="J121" s="90">
        <v>0.3</v>
      </c>
      <c r="K121">
        <v>1</v>
      </c>
      <c r="M121" s="42">
        <v>2</v>
      </c>
      <c r="N121" s="2">
        <f t="shared" si="3"/>
        <v>1.3071895424836601</v>
      </c>
      <c r="O121" t="s">
        <v>47</v>
      </c>
      <c r="P121" s="42">
        <f>N121*Raumgewichte!$E$21</f>
        <v>3921.5686274509803</v>
      </c>
      <c r="Q121" s="42">
        <f>N121*Raumgewichte!$G$21</f>
        <v>1450.9803921568628</v>
      </c>
      <c r="V121"/>
      <c r="AN121" s="42">
        <f>Q121*CN!$C$3</f>
        <v>601.57232499215684</v>
      </c>
      <c r="AO121" s="42">
        <f>Q121*CN!$C$4</f>
        <v>38.55980392156863</v>
      </c>
      <c r="AP121">
        <v>1</v>
      </c>
    </row>
    <row r="122" spans="1:42" ht="12" customHeight="1" x14ac:dyDescent="0.25">
      <c r="A122" s="83">
        <v>2009</v>
      </c>
      <c r="B122" s="84">
        <v>40042</v>
      </c>
      <c r="C122" s="84">
        <v>40044</v>
      </c>
      <c r="D122" s="83" t="s">
        <v>85</v>
      </c>
      <c r="E122" s="83" t="s">
        <v>322</v>
      </c>
      <c r="F122" s="83" t="s">
        <v>342</v>
      </c>
      <c r="G122" s="89" t="s">
        <v>340</v>
      </c>
      <c r="H122" s="89" t="s">
        <v>334</v>
      </c>
      <c r="I122" s="90">
        <v>1.53</v>
      </c>
      <c r="K122">
        <v>2</v>
      </c>
      <c r="M122" s="42">
        <v>2.5</v>
      </c>
      <c r="N122" s="2">
        <f t="shared" si="3"/>
        <v>1.6339869281045751</v>
      </c>
      <c r="O122" t="s">
        <v>46</v>
      </c>
      <c r="P122" s="42">
        <f>N122*Raumgewichte!$E$27</f>
        <v>2941.1764705882351</v>
      </c>
      <c r="Q122" s="42">
        <f>P122*Trockengewichte!$E$6</f>
        <v>2058.8235294117644</v>
      </c>
      <c r="V122"/>
      <c r="AN122" s="42">
        <f>Q122*CN!$C$3</f>
        <v>853.58235302941159</v>
      </c>
      <c r="AO122" s="42">
        <f>Q122*CN!$C$4</f>
        <v>54.713235294117645</v>
      </c>
      <c r="AP122">
        <v>2</v>
      </c>
    </row>
    <row r="123" spans="1:42" x14ac:dyDescent="0.25">
      <c r="A123" s="83">
        <v>2009</v>
      </c>
      <c r="B123" s="84">
        <v>40099</v>
      </c>
      <c r="C123" s="84">
        <v>40101</v>
      </c>
      <c r="D123" s="83" t="s">
        <v>86</v>
      </c>
      <c r="E123" s="83" t="s">
        <v>38</v>
      </c>
      <c r="F123" s="83" t="s">
        <v>342</v>
      </c>
      <c r="G123" s="89" t="s">
        <v>340</v>
      </c>
      <c r="H123" s="89" t="s">
        <v>334</v>
      </c>
      <c r="I123" s="90">
        <v>1.53</v>
      </c>
      <c r="K123">
        <v>3</v>
      </c>
      <c r="M123" s="42">
        <v>49</v>
      </c>
      <c r="N123" s="2">
        <f t="shared" si="3"/>
        <v>32.026143790849673</v>
      </c>
      <c r="O123" t="s">
        <v>41</v>
      </c>
      <c r="P123" t="s">
        <v>190</v>
      </c>
      <c r="Q123" s="42">
        <f>N123*AP123*Raumgewichte!$E$31</f>
        <v>768.62745098039215</v>
      </c>
      <c r="V123"/>
      <c r="AN123" s="42">
        <f>Q123*CN!$C$3</f>
        <v>318.67074513098038</v>
      </c>
      <c r="AO123" s="42">
        <f>Q123*CN!$C$4</f>
        <v>20.426274509803921</v>
      </c>
      <c r="AP123">
        <v>2</v>
      </c>
    </row>
    <row r="124" spans="1:42" x14ac:dyDescent="0.25">
      <c r="A124" s="83">
        <v>2009</v>
      </c>
      <c r="B124" s="84">
        <v>40007</v>
      </c>
      <c r="C124" s="85"/>
      <c r="D124" s="85" t="s">
        <v>87</v>
      </c>
      <c r="E124" s="85" t="s">
        <v>84</v>
      </c>
      <c r="F124" s="85" t="s">
        <v>342</v>
      </c>
      <c r="G124" s="89" t="s">
        <v>338</v>
      </c>
      <c r="H124" s="89" t="s">
        <v>334</v>
      </c>
      <c r="I124" s="90">
        <v>1.53</v>
      </c>
      <c r="L124" t="s">
        <v>319</v>
      </c>
      <c r="M124" s="31">
        <v>55</v>
      </c>
      <c r="N124" s="2">
        <f t="shared" si="3"/>
        <v>35.947712418300654</v>
      </c>
      <c r="O124" s="24" t="s">
        <v>31</v>
      </c>
      <c r="P124" s="31">
        <f>N124*1000</f>
        <v>35947.712418300653</v>
      </c>
      <c r="Q124" s="31">
        <f>P124*Trockengewichte!$E$28</f>
        <v>287.58169934640523</v>
      </c>
      <c r="R124" s="24"/>
      <c r="S124" s="24"/>
      <c r="T124" s="24"/>
      <c r="U124" s="24"/>
      <c r="V124" s="26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42">
        <f>Q124*Duengeranalyse!$H$91/1000</f>
        <v>91.603398692810458</v>
      </c>
      <c r="AO124" s="42">
        <f>Q124*Duengeranalyse!$K$91/1000</f>
        <v>22.287581699346408</v>
      </c>
      <c r="AP124" t="s">
        <v>190</v>
      </c>
    </row>
    <row r="125" spans="1:42" x14ac:dyDescent="0.25">
      <c r="A125" s="83">
        <v>2009</v>
      </c>
      <c r="B125" s="84">
        <v>40049</v>
      </c>
      <c r="C125" s="85"/>
      <c r="D125" s="85" t="s">
        <v>87</v>
      </c>
      <c r="E125" s="85" t="s">
        <v>84</v>
      </c>
      <c r="F125" s="85" t="s">
        <v>342</v>
      </c>
      <c r="G125" s="89" t="s">
        <v>338</v>
      </c>
      <c r="H125" s="89" t="s">
        <v>334</v>
      </c>
      <c r="I125" s="90">
        <v>1.53</v>
      </c>
      <c r="L125" t="s">
        <v>319</v>
      </c>
      <c r="M125" s="31">
        <v>22</v>
      </c>
      <c r="N125" s="2">
        <f t="shared" si="3"/>
        <v>14.379084967320262</v>
      </c>
      <c r="O125" s="24" t="s">
        <v>31</v>
      </c>
      <c r="P125" s="31">
        <f>N125*1000</f>
        <v>14379.084967320261</v>
      </c>
      <c r="Q125" s="31">
        <f>P125*Trockengewichte!$E$28</f>
        <v>115.03267973856209</v>
      </c>
      <c r="R125" s="24"/>
      <c r="S125" s="24"/>
      <c r="T125" s="24"/>
      <c r="U125" s="24"/>
      <c r="V125" s="26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42">
        <f>Q125*Duengeranalyse!$H$91/1000</f>
        <v>36.641359477124183</v>
      </c>
      <c r="AO125" s="42">
        <f>Q125*Duengeranalyse!$K$91/1000</f>
        <v>8.9150326797385624</v>
      </c>
      <c r="AP125" t="s">
        <v>190</v>
      </c>
    </row>
    <row r="126" spans="1:42" x14ac:dyDescent="0.25">
      <c r="A126" s="83">
        <v>2009</v>
      </c>
      <c r="B126" s="84">
        <v>39995</v>
      </c>
      <c r="C126" s="84">
        <v>40116</v>
      </c>
      <c r="D126" s="83" t="s">
        <v>85</v>
      </c>
      <c r="E126" s="83" t="s">
        <v>50</v>
      </c>
      <c r="F126" s="83" t="s">
        <v>343</v>
      </c>
      <c r="G126" s="89" t="s">
        <v>340</v>
      </c>
      <c r="H126" s="89" t="s">
        <v>333</v>
      </c>
      <c r="I126" s="90">
        <v>1.8</v>
      </c>
      <c r="K126">
        <v>1</v>
      </c>
      <c r="M126" s="42">
        <v>8</v>
      </c>
      <c r="N126" s="2">
        <f t="shared" si="3"/>
        <v>4.4444444444444446</v>
      </c>
      <c r="O126" t="s">
        <v>41</v>
      </c>
      <c r="P126" t="s">
        <v>190</v>
      </c>
      <c r="Q126" s="42">
        <f>N126*AP126*Raumgewichte!$E$33</f>
        <v>3765.7407407407509</v>
      </c>
      <c r="V126"/>
      <c r="AN126" s="42">
        <f>Q126*CN!$C$3</f>
        <v>1561.2653520132449</v>
      </c>
      <c r="AO126" s="42">
        <f>Q126*CN!$C$4</f>
        <v>100.07456018518546</v>
      </c>
      <c r="AP126">
        <v>121.041666666667</v>
      </c>
    </row>
    <row r="127" spans="1:42" x14ac:dyDescent="0.25">
      <c r="A127" s="83">
        <v>2009</v>
      </c>
      <c r="B127" s="84">
        <v>40094</v>
      </c>
      <c r="C127" s="84">
        <v>40101</v>
      </c>
      <c r="D127" s="83" t="s">
        <v>86</v>
      </c>
      <c r="E127" s="83" t="s">
        <v>38</v>
      </c>
      <c r="F127" s="83" t="s">
        <v>343</v>
      </c>
      <c r="G127" s="89" t="s">
        <v>340</v>
      </c>
      <c r="H127" s="89" t="s">
        <v>333</v>
      </c>
      <c r="I127" s="90">
        <v>1.8</v>
      </c>
      <c r="K127">
        <v>2</v>
      </c>
      <c r="M127" s="42">
        <v>49</v>
      </c>
      <c r="N127" s="2">
        <f t="shared" si="3"/>
        <v>27.222222222222221</v>
      </c>
      <c r="O127" t="s">
        <v>41</v>
      </c>
      <c r="P127" t="s">
        <v>190</v>
      </c>
      <c r="Q127" s="42">
        <f>N127*AP127*Raumgewichte!$E$31</f>
        <v>2286.6666666666665</v>
      </c>
      <c r="V127"/>
      <c r="AN127" s="42">
        <f>Q127*CN!$C$3</f>
        <v>948.04546676466657</v>
      </c>
      <c r="AO127" s="42">
        <f>Q127*CN!$C$4</f>
        <v>60.768166666666666</v>
      </c>
      <c r="AP127">
        <v>7</v>
      </c>
    </row>
    <row r="128" spans="1:42" x14ac:dyDescent="0.25">
      <c r="A128" s="83">
        <v>2009</v>
      </c>
      <c r="B128" s="84">
        <v>40001</v>
      </c>
      <c r="C128" s="85"/>
      <c r="D128" s="85" t="s">
        <v>87</v>
      </c>
      <c r="E128" s="85" t="s">
        <v>83</v>
      </c>
      <c r="F128" s="85" t="s">
        <v>343</v>
      </c>
      <c r="G128" s="89" t="s">
        <v>338</v>
      </c>
      <c r="H128" s="89" t="s">
        <v>333</v>
      </c>
      <c r="I128" s="90">
        <v>1.8</v>
      </c>
      <c r="M128" s="31">
        <v>18</v>
      </c>
      <c r="N128" s="2">
        <f t="shared" si="3"/>
        <v>10</v>
      </c>
      <c r="O128" s="24" t="s">
        <v>30</v>
      </c>
      <c r="P128" s="31">
        <f>N128*1000</f>
        <v>10000</v>
      </c>
      <c r="Q128" s="31">
        <f>P128*V128/100</f>
        <v>1916</v>
      </c>
      <c r="R128" s="24"/>
      <c r="S128" s="24"/>
      <c r="T128" s="24"/>
      <c r="U128" s="24"/>
      <c r="V128" s="27">
        <v>19.16</v>
      </c>
      <c r="W128" s="27">
        <v>26.51</v>
      </c>
      <c r="X128" s="27">
        <v>73.489999999999995</v>
      </c>
      <c r="Y128" s="27">
        <v>426.03</v>
      </c>
      <c r="Z128" s="27">
        <v>7.78</v>
      </c>
      <c r="AA128" s="27"/>
      <c r="AB128" s="27">
        <v>29.7</v>
      </c>
      <c r="AC128" s="27">
        <v>7.15</v>
      </c>
      <c r="AD128" s="27" t="s">
        <v>105</v>
      </c>
      <c r="AE128" s="27">
        <v>14.35</v>
      </c>
      <c r="AF128" s="27">
        <v>5.4</v>
      </c>
      <c r="AG128" s="27">
        <v>4.2699999999999996</v>
      </c>
      <c r="AH128" s="27">
        <v>9.7799999999999994</v>
      </c>
      <c r="AI128" s="27">
        <v>22.83</v>
      </c>
      <c r="AJ128" s="27">
        <v>27.4</v>
      </c>
      <c r="AK128" s="27">
        <v>17.78</v>
      </c>
      <c r="AL128" s="27">
        <v>2.48</v>
      </c>
      <c r="AM128" s="24"/>
      <c r="AN128" s="42">
        <f>Q128*Y128/1000</f>
        <v>816.27347999999995</v>
      </c>
      <c r="AO128" s="42">
        <f>Q128*AB128/1000</f>
        <v>56.905199999999994</v>
      </c>
      <c r="AP128" t="s">
        <v>190</v>
      </c>
    </row>
    <row r="129" spans="1:42" x14ac:dyDescent="0.25">
      <c r="A129" s="83">
        <v>2009</v>
      </c>
      <c r="B129" s="84">
        <v>39996</v>
      </c>
      <c r="C129" s="84">
        <v>39998</v>
      </c>
      <c r="D129" s="83" t="s">
        <v>85</v>
      </c>
      <c r="E129" s="83" t="s">
        <v>322</v>
      </c>
      <c r="F129" s="83" t="s">
        <v>344</v>
      </c>
      <c r="G129" s="89" t="s">
        <v>340</v>
      </c>
      <c r="H129" s="89" t="s">
        <v>334</v>
      </c>
      <c r="I129" s="90">
        <v>1.8</v>
      </c>
      <c r="J129" s="90">
        <v>1.74</v>
      </c>
      <c r="K129">
        <v>1</v>
      </c>
      <c r="M129" s="42">
        <v>5</v>
      </c>
      <c r="N129" s="2">
        <f t="shared" si="3"/>
        <v>2.7777777777777777</v>
      </c>
      <c r="O129" t="s">
        <v>46</v>
      </c>
      <c r="P129" s="42">
        <f>N129*Raumgewichte!$E$28</f>
        <v>4583.333333333333</v>
      </c>
      <c r="Q129" s="42">
        <f>P129*Trockengewichte!$E$5</f>
        <v>3941.6666666666665</v>
      </c>
      <c r="V129"/>
      <c r="AN129" s="42">
        <f>Q129*CN!$C$3</f>
        <v>1634.2037382641665</v>
      </c>
      <c r="AO129" s="42">
        <f>Q129*CN!$C$4</f>
        <v>104.74979166666667</v>
      </c>
      <c r="AP129">
        <v>2</v>
      </c>
    </row>
    <row r="130" spans="1:42" x14ac:dyDescent="0.25">
      <c r="A130" s="83">
        <v>2009</v>
      </c>
      <c r="B130" s="84">
        <v>40056</v>
      </c>
      <c r="C130" s="84">
        <v>40057</v>
      </c>
      <c r="D130" s="83" t="s">
        <v>85</v>
      </c>
      <c r="E130" s="83" t="s">
        <v>322</v>
      </c>
      <c r="F130" s="83" t="s">
        <v>344</v>
      </c>
      <c r="G130" s="89" t="s">
        <v>340</v>
      </c>
      <c r="H130" s="89" t="s">
        <v>334</v>
      </c>
      <c r="I130" s="90">
        <v>1.8</v>
      </c>
      <c r="J130" s="90">
        <v>0.08</v>
      </c>
      <c r="K130">
        <v>2</v>
      </c>
      <c r="M130" s="42">
        <v>1.5</v>
      </c>
      <c r="N130" s="2">
        <f t="shared" ref="N130:N154" si="4">M130/I130</f>
        <v>0.83333333333333326</v>
      </c>
      <c r="O130" t="s">
        <v>46</v>
      </c>
      <c r="P130" s="42">
        <f>N130*Raumgewichte!$E$27</f>
        <v>1499.9999999999998</v>
      </c>
      <c r="Q130" s="42">
        <f>P130*Trockengewichte!$E$6</f>
        <v>1049.9999999999998</v>
      </c>
      <c r="V130"/>
      <c r="AN130" s="42">
        <f>Q130*CN!$C$3</f>
        <v>435.32700004499992</v>
      </c>
      <c r="AO130" s="42">
        <f>Q130*CN!$C$4</f>
        <v>27.903749999999995</v>
      </c>
      <c r="AP130">
        <v>1</v>
      </c>
    </row>
    <row r="131" spans="1:42" x14ac:dyDescent="0.25">
      <c r="A131" s="83">
        <v>2009</v>
      </c>
      <c r="B131" s="84">
        <v>40056</v>
      </c>
      <c r="C131" s="84">
        <v>40058</v>
      </c>
      <c r="D131" s="83" t="s">
        <v>85</v>
      </c>
      <c r="E131" s="83" t="s">
        <v>40</v>
      </c>
      <c r="F131" s="83" t="s">
        <v>344</v>
      </c>
      <c r="G131" s="89" t="s">
        <v>340</v>
      </c>
      <c r="H131" s="89" t="s">
        <v>334</v>
      </c>
      <c r="I131" s="90">
        <v>1.8</v>
      </c>
      <c r="M131" s="42">
        <v>2</v>
      </c>
      <c r="N131" s="2">
        <f t="shared" si="4"/>
        <v>1.1111111111111112</v>
      </c>
      <c r="O131" t="s">
        <v>41</v>
      </c>
      <c r="P131" s="42">
        <f>N131*Raumgewichte!$E$14</f>
        <v>572.22222222222229</v>
      </c>
      <c r="Q131" s="42">
        <f>N131*Raumgewichte!$G$14</f>
        <v>211.72222222222226</v>
      </c>
      <c r="V131"/>
      <c r="AN131" s="42">
        <f>Q131*CN!$C$3</f>
        <v>87.779428421772238</v>
      </c>
      <c r="AO131" s="42">
        <f>Q131*CN!$C$4</f>
        <v>5.6265180555555565</v>
      </c>
      <c r="AP131">
        <v>2</v>
      </c>
    </row>
    <row r="132" spans="1:42" x14ac:dyDescent="0.25">
      <c r="A132" s="83">
        <v>2009</v>
      </c>
      <c r="B132" s="84">
        <v>39927</v>
      </c>
      <c r="C132" s="85"/>
      <c r="D132" s="85" t="s">
        <v>87</v>
      </c>
      <c r="E132" s="85" t="s">
        <v>83</v>
      </c>
      <c r="F132" s="85" t="s">
        <v>344</v>
      </c>
      <c r="G132" s="89" t="s">
        <v>338</v>
      </c>
      <c r="H132" s="89" t="s">
        <v>334</v>
      </c>
      <c r="I132" s="90">
        <v>1.8</v>
      </c>
      <c r="M132" s="31">
        <v>24</v>
      </c>
      <c r="N132" s="2">
        <f t="shared" si="4"/>
        <v>13.333333333333332</v>
      </c>
      <c r="O132" s="24" t="s">
        <v>30</v>
      </c>
      <c r="P132" s="31">
        <f>N132*1000</f>
        <v>13333.333333333332</v>
      </c>
      <c r="Q132" s="31">
        <f>P132*V132/100</f>
        <v>3198.6666666666661</v>
      </c>
      <c r="R132" s="24"/>
      <c r="S132" s="24"/>
      <c r="T132" s="24"/>
      <c r="U132" s="24"/>
      <c r="V132" s="27">
        <v>23.99</v>
      </c>
      <c r="W132" s="27">
        <v>22.86</v>
      </c>
      <c r="X132" s="27">
        <v>77.14</v>
      </c>
      <c r="Y132" s="27">
        <v>447.19</v>
      </c>
      <c r="Z132" s="27">
        <v>8.31</v>
      </c>
      <c r="AA132" s="27"/>
      <c r="AB132" s="27">
        <v>34.47</v>
      </c>
      <c r="AC132" s="27">
        <v>7.59</v>
      </c>
      <c r="AD132" s="27" t="s">
        <v>105</v>
      </c>
      <c r="AE132" s="27">
        <v>12.97</v>
      </c>
      <c r="AF132" s="27">
        <v>6</v>
      </c>
      <c r="AG132" s="27">
        <v>6.28</v>
      </c>
      <c r="AH132" s="27">
        <v>14.39</v>
      </c>
      <c r="AI132" s="27">
        <v>42.62</v>
      </c>
      <c r="AJ132" s="27">
        <v>51.14</v>
      </c>
      <c r="AK132" s="27">
        <v>22.76</v>
      </c>
      <c r="AL132" s="27">
        <v>5.99</v>
      </c>
      <c r="AM132" s="24"/>
      <c r="AN132" s="42">
        <f>Q132*Y132/1000</f>
        <v>1430.4117466666664</v>
      </c>
      <c r="AO132" s="42">
        <f>Q132*AB132/1000</f>
        <v>110.25803999999998</v>
      </c>
      <c r="AP132" t="s">
        <v>190</v>
      </c>
    </row>
    <row r="133" spans="1:42" x14ac:dyDescent="0.25">
      <c r="A133" s="83">
        <v>2009</v>
      </c>
      <c r="B133" s="84">
        <v>40003</v>
      </c>
      <c r="C133" s="85"/>
      <c r="D133" s="85" t="s">
        <v>87</v>
      </c>
      <c r="E133" s="85" t="s">
        <v>83</v>
      </c>
      <c r="F133" s="85" t="s">
        <v>344</v>
      </c>
      <c r="G133" s="89" t="s">
        <v>338</v>
      </c>
      <c r="H133" s="89" t="s">
        <v>334</v>
      </c>
      <c r="I133" s="90">
        <v>1.8</v>
      </c>
      <c r="M133" s="31">
        <v>34</v>
      </c>
      <c r="N133" s="2">
        <f t="shared" si="4"/>
        <v>18.888888888888889</v>
      </c>
      <c r="O133" s="24" t="s">
        <v>30</v>
      </c>
      <c r="P133" s="31">
        <f>N133*1000</f>
        <v>18888.888888888891</v>
      </c>
      <c r="Q133" s="31">
        <f>P133*V133/100</f>
        <v>3619.1111111111113</v>
      </c>
      <c r="R133" s="24"/>
      <c r="S133" s="24"/>
      <c r="T133" s="24"/>
      <c r="U133" s="24"/>
      <c r="V133" s="27">
        <v>19.16</v>
      </c>
      <c r="W133" s="27">
        <v>26.51</v>
      </c>
      <c r="X133" s="27">
        <v>73.489999999999995</v>
      </c>
      <c r="Y133" s="27">
        <v>426.03</v>
      </c>
      <c r="Z133" s="27">
        <v>7.78</v>
      </c>
      <c r="AA133" s="27"/>
      <c r="AB133" s="27">
        <v>29.7</v>
      </c>
      <c r="AC133" s="27">
        <v>7.15</v>
      </c>
      <c r="AD133" s="27" t="s">
        <v>105</v>
      </c>
      <c r="AE133" s="27">
        <v>14.35</v>
      </c>
      <c r="AF133" s="27">
        <v>5.4</v>
      </c>
      <c r="AG133" s="27">
        <v>4.2699999999999996</v>
      </c>
      <c r="AH133" s="27">
        <v>9.7799999999999994</v>
      </c>
      <c r="AI133" s="27">
        <v>22.83</v>
      </c>
      <c r="AJ133" s="27">
        <v>27.4</v>
      </c>
      <c r="AK133" s="27">
        <v>17.78</v>
      </c>
      <c r="AL133" s="27">
        <v>2.48</v>
      </c>
      <c r="AM133" s="24"/>
      <c r="AN133" s="42">
        <f>Q133*Y133/1000</f>
        <v>1541.8499066666668</v>
      </c>
      <c r="AO133" s="42">
        <f>Q133*AB133/1000</f>
        <v>107.4876</v>
      </c>
      <c r="AP133" t="s">
        <v>190</v>
      </c>
    </row>
    <row r="134" spans="1:42" x14ac:dyDescent="0.25">
      <c r="A134" s="83">
        <v>2009</v>
      </c>
      <c r="B134" s="84">
        <v>40008</v>
      </c>
      <c r="C134" s="85"/>
      <c r="D134" s="85" t="s">
        <v>87</v>
      </c>
      <c r="E134" s="85" t="s">
        <v>84</v>
      </c>
      <c r="F134" s="85" t="s">
        <v>344</v>
      </c>
      <c r="G134" s="89" t="s">
        <v>338</v>
      </c>
      <c r="H134" s="89" t="s">
        <v>334</v>
      </c>
      <c r="I134" s="90">
        <v>1.8</v>
      </c>
      <c r="L134" t="s">
        <v>319</v>
      </c>
      <c r="M134" s="31">
        <v>15</v>
      </c>
      <c r="N134" s="2">
        <f t="shared" si="4"/>
        <v>8.3333333333333339</v>
      </c>
      <c r="O134" s="24" t="s">
        <v>31</v>
      </c>
      <c r="P134" s="31">
        <f>N134*1000</f>
        <v>8333.3333333333339</v>
      </c>
      <c r="Q134" s="31">
        <f>P134*Trockengewichte!$E$28</f>
        <v>66.666666666666671</v>
      </c>
      <c r="R134" s="24"/>
      <c r="S134" s="24"/>
      <c r="T134" s="24"/>
      <c r="U134" s="24"/>
      <c r="V134" s="26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42">
        <f>Q134*Duengeranalyse!$H$91/1000</f>
        <v>21.235333333333333</v>
      </c>
      <c r="AO134" s="42">
        <f>Q134*Duengeranalyse!$K$91/1000</f>
        <v>5.166666666666667</v>
      </c>
      <c r="AP134" t="s">
        <v>190</v>
      </c>
    </row>
    <row r="135" spans="1:42" x14ac:dyDescent="0.25">
      <c r="A135" s="83">
        <v>2009</v>
      </c>
      <c r="B135" s="84">
        <v>40049</v>
      </c>
      <c r="C135" s="85"/>
      <c r="D135" s="85" t="s">
        <v>87</v>
      </c>
      <c r="E135" s="85" t="s">
        <v>84</v>
      </c>
      <c r="F135" s="85" t="s">
        <v>344</v>
      </c>
      <c r="G135" s="89" t="s">
        <v>338</v>
      </c>
      <c r="H135" s="89" t="s">
        <v>334</v>
      </c>
      <c r="I135" s="90">
        <v>1.8</v>
      </c>
      <c r="L135" t="s">
        <v>319</v>
      </c>
      <c r="M135" s="31">
        <v>35</v>
      </c>
      <c r="N135" s="2">
        <f t="shared" si="4"/>
        <v>19.444444444444443</v>
      </c>
      <c r="O135" s="24" t="s">
        <v>31</v>
      </c>
      <c r="P135" s="31">
        <f>N135*1000</f>
        <v>19444.444444444442</v>
      </c>
      <c r="Q135" s="31">
        <f>P135*Trockengewichte!$E$28</f>
        <v>155.55555555555554</v>
      </c>
      <c r="R135" s="24"/>
      <c r="S135" s="24"/>
      <c r="T135" s="24"/>
      <c r="U135" s="24"/>
      <c r="V135" s="26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42">
        <f>Q135*Duengeranalyse!$H$91/1000</f>
        <v>49.549111111111102</v>
      </c>
      <c r="AO135" s="42">
        <f>Q135*Duengeranalyse!$K$91/1000</f>
        <v>12.055555555555555</v>
      </c>
      <c r="AP135" t="s">
        <v>190</v>
      </c>
    </row>
    <row r="136" spans="1:42" x14ac:dyDescent="0.25">
      <c r="A136" s="83">
        <v>2009</v>
      </c>
      <c r="B136" s="84">
        <v>39927</v>
      </c>
      <c r="D136" s="83" t="s">
        <v>91</v>
      </c>
      <c r="E136" s="83" t="s">
        <v>329</v>
      </c>
      <c r="F136" s="83" t="s">
        <v>344</v>
      </c>
      <c r="G136" s="89" t="s">
        <v>339</v>
      </c>
      <c r="H136" s="89" t="s">
        <v>334</v>
      </c>
      <c r="I136" s="90">
        <v>1.8</v>
      </c>
      <c r="N136" s="2">
        <f t="shared" si="4"/>
        <v>0</v>
      </c>
      <c r="P136"/>
      <c r="Q136"/>
      <c r="V136"/>
      <c r="AN136"/>
      <c r="AO136"/>
      <c r="AP136" t="s">
        <v>190</v>
      </c>
    </row>
    <row r="137" spans="1:42" x14ac:dyDescent="0.25">
      <c r="A137" s="83">
        <v>2010</v>
      </c>
      <c r="B137" s="84">
        <v>40365</v>
      </c>
      <c r="C137" s="84">
        <v>40368</v>
      </c>
      <c r="D137" s="83" t="s">
        <v>85</v>
      </c>
      <c r="E137" s="83" t="s">
        <v>45</v>
      </c>
      <c r="F137" s="83" t="s">
        <v>342</v>
      </c>
      <c r="G137" s="89" t="s">
        <v>340</v>
      </c>
      <c r="H137" s="89" t="s">
        <v>334</v>
      </c>
      <c r="I137" s="90">
        <v>1.53</v>
      </c>
      <c r="K137">
        <v>1</v>
      </c>
      <c r="M137" s="42">
        <v>4</v>
      </c>
      <c r="N137" s="2">
        <f t="shared" si="4"/>
        <v>2.6143790849673203</v>
      </c>
      <c r="O137" t="s">
        <v>47</v>
      </c>
      <c r="P137" s="42">
        <f>N137*Raumgewichte!$E$21</f>
        <v>7843.1372549019607</v>
      </c>
      <c r="Q137" s="42">
        <f>N137*Raumgewichte!$G$21</f>
        <v>2901.9607843137255</v>
      </c>
      <c r="V137"/>
      <c r="AN137" s="42">
        <f>Q137*CN!$C$3</f>
        <v>1203.1446499843137</v>
      </c>
      <c r="AO137" s="42">
        <f>Q137*CN!$C$4</f>
        <v>77.11960784313726</v>
      </c>
      <c r="AP137">
        <v>3</v>
      </c>
    </row>
    <row r="138" spans="1:42" x14ac:dyDescent="0.25">
      <c r="A138" s="83">
        <v>2010</v>
      </c>
      <c r="B138" s="84">
        <v>40425</v>
      </c>
      <c r="C138" s="84">
        <v>40427</v>
      </c>
      <c r="D138" s="83" t="s">
        <v>85</v>
      </c>
      <c r="E138" s="83" t="s">
        <v>322</v>
      </c>
      <c r="F138" s="83" t="s">
        <v>342</v>
      </c>
      <c r="G138" s="89" t="s">
        <v>340</v>
      </c>
      <c r="H138" s="89" t="s">
        <v>334</v>
      </c>
      <c r="I138" s="90">
        <v>1.53</v>
      </c>
      <c r="K138">
        <v>2</v>
      </c>
      <c r="M138" s="42">
        <v>3</v>
      </c>
      <c r="N138" s="2">
        <f t="shared" si="4"/>
        <v>1.9607843137254901</v>
      </c>
      <c r="O138" t="s">
        <v>46</v>
      </c>
      <c r="P138" s="42">
        <f>N138*Raumgewichte!$E$27</f>
        <v>3529.411764705882</v>
      </c>
      <c r="Q138" s="42">
        <f>P138*Trockengewichte!$E$6</f>
        <v>2470.5882352941171</v>
      </c>
      <c r="V138"/>
      <c r="AN138" s="42">
        <f>Q138*CN!$C$3</f>
        <v>1024.298823635294</v>
      </c>
      <c r="AO138" s="42">
        <f>Q138*CN!$C$4</f>
        <v>65.655882352941163</v>
      </c>
      <c r="AP138">
        <v>2</v>
      </c>
    </row>
    <row r="139" spans="1:42" x14ac:dyDescent="0.25">
      <c r="A139" s="83">
        <v>2010</v>
      </c>
      <c r="B139" s="84">
        <v>40430</v>
      </c>
      <c r="C139" s="84">
        <v>40437</v>
      </c>
      <c r="D139" s="83" t="s">
        <v>86</v>
      </c>
      <c r="E139" s="83" t="s">
        <v>327</v>
      </c>
      <c r="F139" s="83" t="s">
        <v>342</v>
      </c>
      <c r="G139" s="89" t="s">
        <v>340</v>
      </c>
      <c r="H139" s="89" t="s">
        <v>334</v>
      </c>
      <c r="I139" s="90">
        <v>1.53</v>
      </c>
      <c r="K139">
        <v>2</v>
      </c>
      <c r="M139" s="42">
        <v>43</v>
      </c>
      <c r="N139" s="2">
        <f t="shared" si="4"/>
        <v>28.104575163398692</v>
      </c>
      <c r="O139" t="s">
        <v>41</v>
      </c>
      <c r="P139" t="s">
        <v>190</v>
      </c>
      <c r="Q139" s="42">
        <f>N139*AP139*Raumgewichte!$E$31</f>
        <v>2360.7843137254904</v>
      </c>
      <c r="V139"/>
      <c r="AN139" s="42">
        <f>Q139*CN!$C$3</f>
        <v>978.7744314737256</v>
      </c>
      <c r="AO139" s="42">
        <f>Q139*CN!$C$4</f>
        <v>62.737843137254913</v>
      </c>
      <c r="AP139">
        <v>7</v>
      </c>
    </row>
    <row r="140" spans="1:42" ht="12" customHeight="1" x14ac:dyDescent="0.25">
      <c r="A140" s="83">
        <v>2010</v>
      </c>
      <c r="B140" s="84">
        <v>40440</v>
      </c>
      <c r="C140" s="84">
        <v>40442</v>
      </c>
      <c r="D140" s="83" t="s">
        <v>86</v>
      </c>
      <c r="E140" s="83" t="s">
        <v>327</v>
      </c>
      <c r="F140" s="83" t="s">
        <v>342</v>
      </c>
      <c r="G140" s="89" t="s">
        <v>340</v>
      </c>
      <c r="H140" s="89" t="s">
        <v>334</v>
      </c>
      <c r="I140" s="90">
        <v>1.53</v>
      </c>
      <c r="K140">
        <v>2</v>
      </c>
      <c r="M140" s="42">
        <v>43</v>
      </c>
      <c r="N140" s="2">
        <f t="shared" si="4"/>
        <v>28.104575163398692</v>
      </c>
      <c r="O140" t="s">
        <v>41</v>
      </c>
      <c r="P140" t="s">
        <v>190</v>
      </c>
      <c r="Q140" s="42">
        <f>N140*AP140*Raumgewichte!$E$31</f>
        <v>674.50980392156862</v>
      </c>
      <c r="V140"/>
      <c r="AN140" s="42">
        <f>Q140*CN!$C$3</f>
        <v>279.64983756392155</v>
      </c>
      <c r="AO140" s="42">
        <f>Q140*CN!$C$4</f>
        <v>17.925098039215687</v>
      </c>
      <c r="AP140">
        <v>2</v>
      </c>
    </row>
    <row r="141" spans="1:42" ht="12" customHeight="1" x14ac:dyDescent="0.25">
      <c r="A141" s="83">
        <v>2010</v>
      </c>
      <c r="B141" s="84">
        <v>40378</v>
      </c>
      <c r="C141" s="85"/>
      <c r="D141" s="85" t="s">
        <v>87</v>
      </c>
      <c r="E141" s="85" t="s">
        <v>83</v>
      </c>
      <c r="F141" s="85" t="s">
        <v>342</v>
      </c>
      <c r="G141" s="89" t="s">
        <v>338</v>
      </c>
      <c r="H141" s="89" t="s">
        <v>334</v>
      </c>
      <c r="I141" s="90">
        <v>1.53</v>
      </c>
      <c r="M141" s="31">
        <v>22</v>
      </c>
      <c r="N141" s="2">
        <f t="shared" si="4"/>
        <v>14.379084967320262</v>
      </c>
      <c r="O141" s="24" t="s">
        <v>30</v>
      </c>
      <c r="P141" s="31">
        <f>N141*1000</f>
        <v>14379.084967320261</v>
      </c>
      <c r="Q141" s="31">
        <f>P141*Duengeranalyse!$E$74/100</f>
        <v>2855.3479430988077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42">
        <f>Q141*Duengeranalyse!$H$74/1000</f>
        <v>1331.9509511816721</v>
      </c>
      <c r="AO141" s="42">
        <f>Q141*Duengeranalyse!$K$74/1000</f>
        <v>79.701159174073283</v>
      </c>
      <c r="AP141" t="s">
        <v>190</v>
      </c>
    </row>
    <row r="142" spans="1:42" x14ac:dyDescent="0.25">
      <c r="A142" s="83">
        <v>2010</v>
      </c>
      <c r="B142" s="84">
        <v>40365</v>
      </c>
      <c r="C142" s="84">
        <v>40367</v>
      </c>
      <c r="D142" s="83" t="s">
        <v>85</v>
      </c>
      <c r="E142" s="83" t="s">
        <v>45</v>
      </c>
      <c r="F142" s="83" t="s">
        <v>343</v>
      </c>
      <c r="G142" s="89" t="s">
        <v>340</v>
      </c>
      <c r="H142" s="89" t="s">
        <v>333</v>
      </c>
      <c r="I142" s="90">
        <v>1.8</v>
      </c>
      <c r="K142">
        <v>1</v>
      </c>
      <c r="M142" s="42">
        <v>4</v>
      </c>
      <c r="N142" s="2">
        <f t="shared" si="4"/>
        <v>2.2222222222222223</v>
      </c>
      <c r="O142" t="s">
        <v>47</v>
      </c>
      <c r="P142" s="42">
        <f>N142*Raumgewichte!$E$21</f>
        <v>6666.666666666667</v>
      </c>
      <c r="Q142" s="42">
        <f>N142*Raumgewichte!$G$21</f>
        <v>2466.666666666667</v>
      </c>
      <c r="V142"/>
      <c r="AN142" s="42">
        <f>Q142*CN!$C$3</f>
        <v>1022.6729524866668</v>
      </c>
      <c r="AO142" s="42">
        <f>Q142*CN!$C$4</f>
        <v>65.551666666666677</v>
      </c>
      <c r="AP142">
        <v>2</v>
      </c>
    </row>
    <row r="143" spans="1:42" ht="12" customHeight="1" x14ac:dyDescent="0.25">
      <c r="A143" s="83">
        <v>2010</v>
      </c>
      <c r="B143" s="84">
        <v>40430</v>
      </c>
      <c r="C143" s="84">
        <v>40437</v>
      </c>
      <c r="D143" s="83" t="s">
        <v>86</v>
      </c>
      <c r="E143" s="83" t="s">
        <v>327</v>
      </c>
      <c r="F143" s="83" t="s">
        <v>343</v>
      </c>
      <c r="G143" s="89" t="s">
        <v>340</v>
      </c>
      <c r="H143" s="89" t="s">
        <v>333</v>
      </c>
      <c r="I143" s="90">
        <v>1.8</v>
      </c>
      <c r="K143">
        <v>2</v>
      </c>
      <c r="M143" s="42">
        <v>43</v>
      </c>
      <c r="N143" s="2">
        <f t="shared" si="4"/>
        <v>23.888888888888889</v>
      </c>
      <c r="O143" t="s">
        <v>41</v>
      </c>
      <c r="P143" t="s">
        <v>190</v>
      </c>
      <c r="Q143" s="42">
        <f>N143*AP143*Raumgewichte!$E$31</f>
        <v>2006.6666666666667</v>
      </c>
      <c r="V143"/>
      <c r="AN143" s="42">
        <f>Q143*CN!$C$3</f>
        <v>831.95826675266665</v>
      </c>
      <c r="AO143" s="42">
        <f>Q143*CN!$C$4</f>
        <v>53.32716666666667</v>
      </c>
      <c r="AP143">
        <v>7</v>
      </c>
    </row>
    <row r="144" spans="1:42" ht="12" customHeight="1" x14ac:dyDescent="0.25">
      <c r="A144" s="83">
        <v>2010</v>
      </c>
      <c r="B144" s="84">
        <v>40440</v>
      </c>
      <c r="C144" s="84">
        <v>40442</v>
      </c>
      <c r="D144" s="83" t="s">
        <v>86</v>
      </c>
      <c r="E144" s="83" t="s">
        <v>327</v>
      </c>
      <c r="F144" s="83" t="s">
        <v>343</v>
      </c>
      <c r="G144" s="89" t="s">
        <v>340</v>
      </c>
      <c r="H144" s="89" t="s">
        <v>333</v>
      </c>
      <c r="I144" s="90">
        <v>1.8</v>
      </c>
      <c r="K144">
        <v>2</v>
      </c>
      <c r="M144" s="42">
        <v>43</v>
      </c>
      <c r="N144" s="2">
        <f t="shared" si="4"/>
        <v>23.888888888888889</v>
      </c>
      <c r="O144" t="s">
        <v>41</v>
      </c>
      <c r="P144" t="s">
        <v>190</v>
      </c>
      <c r="Q144" s="42">
        <f>N144*AP144*Raumgewichte!$E$31</f>
        <v>573.33333333333337</v>
      </c>
      <c r="V144"/>
      <c r="AN144" s="42">
        <f>Q144*CN!$C$3</f>
        <v>237.70236192933334</v>
      </c>
      <c r="AO144" s="42">
        <f>Q144*CN!$C$4</f>
        <v>15.236333333333334</v>
      </c>
      <c r="AP144">
        <v>2</v>
      </c>
    </row>
    <row r="145" spans="1:42" ht="12" customHeight="1" x14ac:dyDescent="0.25">
      <c r="A145" s="83">
        <v>2010</v>
      </c>
      <c r="B145" s="84">
        <v>40375</v>
      </c>
      <c r="C145" s="85"/>
      <c r="D145" s="85" t="s">
        <v>87</v>
      </c>
      <c r="E145" s="85" t="s">
        <v>83</v>
      </c>
      <c r="F145" s="85" t="s">
        <v>343</v>
      </c>
      <c r="G145" s="89" t="s">
        <v>338</v>
      </c>
      <c r="H145" s="89" t="s">
        <v>333</v>
      </c>
      <c r="I145" s="90">
        <v>1.8</v>
      </c>
      <c r="M145" s="31">
        <v>22</v>
      </c>
      <c r="N145" s="2">
        <f t="shared" si="4"/>
        <v>12.222222222222221</v>
      </c>
      <c r="O145" s="24" t="s">
        <v>30</v>
      </c>
      <c r="P145" s="31">
        <f>N145*1000</f>
        <v>12222.222222222221</v>
      </c>
      <c r="Q145" s="31">
        <f>P145*Duengeranalyse!$E$74/100</f>
        <v>2427.0457516339866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42">
        <f>Q145*Duengeranalyse!$H$74/1000</f>
        <v>1132.1583085044213</v>
      </c>
      <c r="AO145" s="42">
        <f>Q145*Duengeranalyse!$K$74/1000</f>
        <v>67.745985297962292</v>
      </c>
      <c r="AP145" t="s">
        <v>190</v>
      </c>
    </row>
    <row r="146" spans="1:42" ht="12" customHeight="1" x14ac:dyDescent="0.25">
      <c r="A146" s="83">
        <v>2010</v>
      </c>
      <c r="B146" s="84">
        <v>40478</v>
      </c>
      <c r="C146" s="85"/>
      <c r="D146" s="85" t="s">
        <v>87</v>
      </c>
      <c r="E146" s="85" t="s">
        <v>83</v>
      </c>
      <c r="F146" s="85" t="s">
        <v>343</v>
      </c>
      <c r="G146" s="89" t="s">
        <v>338</v>
      </c>
      <c r="H146" s="89" t="s">
        <v>333</v>
      </c>
      <c r="I146" s="90">
        <v>1.8</v>
      </c>
      <c r="M146" s="31">
        <v>24</v>
      </c>
      <c r="N146" s="2">
        <f t="shared" si="4"/>
        <v>13.333333333333332</v>
      </c>
      <c r="O146" s="24" t="s">
        <v>30</v>
      </c>
      <c r="P146" s="31">
        <f>N146*1000</f>
        <v>13333.333333333332</v>
      </c>
      <c r="Q146" s="31">
        <f>P146*Duengeranalyse!$E$74/100</f>
        <v>2647.6862745098038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42">
        <f>Q146*Duengeranalyse!$H$74/1000</f>
        <v>1235.0817910957326</v>
      </c>
      <c r="AO146" s="42">
        <f>Q146*Duengeranalyse!$K$74/1000</f>
        <v>73.904711234140692</v>
      </c>
      <c r="AP146" t="s">
        <v>190</v>
      </c>
    </row>
    <row r="147" spans="1:42" x14ac:dyDescent="0.25">
      <c r="A147" s="83">
        <v>2010</v>
      </c>
      <c r="B147" s="84">
        <v>40316</v>
      </c>
      <c r="C147" s="84">
        <v>40347</v>
      </c>
      <c r="D147" s="83" t="s">
        <v>86</v>
      </c>
      <c r="E147" s="83" t="s">
        <v>327</v>
      </c>
      <c r="F147" s="83" t="s">
        <v>344</v>
      </c>
      <c r="G147" s="89" t="s">
        <v>340</v>
      </c>
      <c r="H147" s="89" t="s">
        <v>334</v>
      </c>
      <c r="I147" s="90">
        <v>1.8</v>
      </c>
      <c r="J147" s="90">
        <v>0.44</v>
      </c>
      <c r="K147">
        <v>1</v>
      </c>
      <c r="M147" s="42">
        <v>39</v>
      </c>
      <c r="N147" s="2">
        <f t="shared" si="4"/>
        <v>21.666666666666668</v>
      </c>
      <c r="O147" t="s">
        <v>41</v>
      </c>
      <c r="P147" t="s">
        <v>190</v>
      </c>
      <c r="Q147" s="42">
        <f>N147*AP147*Raumgewichte!$E$31</f>
        <v>8060.0000000000009</v>
      </c>
      <c r="V147"/>
      <c r="AN147" s="42">
        <f>Q147*CN!$C$3</f>
        <v>3341.6529717740004</v>
      </c>
      <c r="AO147" s="42">
        <f>Q147*CN!$C$4</f>
        <v>214.19450000000003</v>
      </c>
      <c r="AP147">
        <v>31</v>
      </c>
    </row>
    <row r="148" spans="1:42" x14ac:dyDescent="0.25">
      <c r="A148" s="83">
        <v>2010</v>
      </c>
      <c r="B148" s="84">
        <v>40335</v>
      </c>
      <c r="C148" s="84">
        <v>40347</v>
      </c>
      <c r="D148" s="83" t="s">
        <v>86</v>
      </c>
      <c r="E148" s="83" t="s">
        <v>327</v>
      </c>
      <c r="F148" s="83" t="s">
        <v>344</v>
      </c>
      <c r="G148" s="89" t="s">
        <v>340</v>
      </c>
      <c r="H148" s="89" t="s">
        <v>334</v>
      </c>
      <c r="I148" s="90">
        <v>1.8</v>
      </c>
      <c r="J148" s="90">
        <v>1.3</v>
      </c>
      <c r="K148">
        <v>1</v>
      </c>
      <c r="M148" s="42">
        <v>50</v>
      </c>
      <c r="N148" s="2">
        <f t="shared" si="4"/>
        <v>27.777777777777779</v>
      </c>
      <c r="O148" t="s">
        <v>41</v>
      </c>
      <c r="P148" t="s">
        <v>190</v>
      </c>
      <c r="Q148" s="42">
        <f>N148*AP148*Raumgewichte!$E$31</f>
        <v>4000.0000000000005</v>
      </c>
      <c r="V148"/>
      <c r="AN148" s="42">
        <f>Q148*CN!$C$3</f>
        <v>1658.3885716000002</v>
      </c>
      <c r="AO148" s="42">
        <f>Q148*CN!$C$4</f>
        <v>106.30000000000001</v>
      </c>
      <c r="AP148">
        <v>12</v>
      </c>
    </row>
    <row r="149" spans="1:42" x14ac:dyDescent="0.25">
      <c r="A149" s="83">
        <v>2010</v>
      </c>
      <c r="B149" s="84">
        <v>40415</v>
      </c>
      <c r="C149" s="84">
        <v>40416</v>
      </c>
      <c r="D149" s="83" t="s">
        <v>85</v>
      </c>
      <c r="E149" s="83" t="s">
        <v>40</v>
      </c>
      <c r="F149" s="83" t="s">
        <v>344</v>
      </c>
      <c r="G149" s="89" t="s">
        <v>340</v>
      </c>
      <c r="H149" s="89" t="s">
        <v>334</v>
      </c>
      <c r="I149" s="90">
        <v>1.8</v>
      </c>
      <c r="K149">
        <v>2</v>
      </c>
      <c r="M149" s="42">
        <v>13</v>
      </c>
      <c r="N149" s="2">
        <f t="shared" si="4"/>
        <v>7.2222222222222223</v>
      </c>
      <c r="O149" t="s">
        <v>41</v>
      </c>
      <c r="P149" s="42">
        <f>N149*Raumgewichte!$E$14</f>
        <v>3719.4444444444443</v>
      </c>
      <c r="Q149" s="42">
        <f>N149*Raumgewichte!$G$14</f>
        <v>1376.1944444444446</v>
      </c>
      <c r="V149"/>
      <c r="AN149" s="42">
        <f>Q149*CN!$C$3</f>
        <v>570.56628474151944</v>
      </c>
      <c r="AO149" s="42">
        <f>Q149*CN!$C$4</f>
        <v>36.57236736111112</v>
      </c>
      <c r="AP149">
        <v>1</v>
      </c>
    </row>
    <row r="150" spans="1:42" x14ac:dyDescent="0.25">
      <c r="A150" s="83">
        <v>2010</v>
      </c>
      <c r="B150" s="84">
        <v>40452</v>
      </c>
      <c r="C150" s="84">
        <v>40457</v>
      </c>
      <c r="D150" s="83" t="s">
        <v>86</v>
      </c>
      <c r="E150" s="83" t="s">
        <v>327</v>
      </c>
      <c r="F150" s="83" t="s">
        <v>344</v>
      </c>
      <c r="G150" s="89" t="s">
        <v>340</v>
      </c>
      <c r="H150" s="89" t="s">
        <v>334</v>
      </c>
      <c r="I150" s="90">
        <v>1.8</v>
      </c>
      <c r="J150" s="90">
        <v>1.74</v>
      </c>
      <c r="K150">
        <v>3</v>
      </c>
      <c r="M150" s="42">
        <v>43</v>
      </c>
      <c r="N150" s="2">
        <f t="shared" si="4"/>
        <v>23.888888888888889</v>
      </c>
      <c r="O150" t="s">
        <v>41</v>
      </c>
      <c r="P150" t="s">
        <v>190</v>
      </c>
      <c r="Q150" s="42">
        <f>N150*AP150*Raumgewichte!$E$31</f>
        <v>1433.3333333333333</v>
      </c>
      <c r="V150"/>
      <c r="AN150" s="42">
        <f>Q150*CN!$C$3</f>
        <v>594.25590482333325</v>
      </c>
      <c r="AO150" s="42">
        <f>Q150*CN!$C$4</f>
        <v>38.090833333333336</v>
      </c>
      <c r="AP150">
        <v>5</v>
      </c>
    </row>
    <row r="151" spans="1:42" ht="12" customHeight="1" x14ac:dyDescent="0.25">
      <c r="A151" s="83">
        <v>2010</v>
      </c>
      <c r="B151" s="84">
        <v>40364</v>
      </c>
      <c r="C151" s="85"/>
      <c r="D151" s="85" t="s">
        <v>87</v>
      </c>
      <c r="E151" s="85" t="s">
        <v>83</v>
      </c>
      <c r="F151" s="85" t="s">
        <v>344</v>
      </c>
      <c r="G151" s="89" t="s">
        <v>338</v>
      </c>
      <c r="H151" s="89" t="s">
        <v>334</v>
      </c>
      <c r="I151" s="90">
        <v>1.8</v>
      </c>
      <c r="J151" s="90">
        <v>1.74</v>
      </c>
      <c r="M151" s="42">
        <v>12</v>
      </c>
      <c r="N151" s="2">
        <f t="shared" si="4"/>
        <v>6.6666666666666661</v>
      </c>
      <c r="O151" s="24" t="s">
        <v>30</v>
      </c>
      <c r="P151" s="31">
        <f>N151*1000</f>
        <v>6666.6666666666661</v>
      </c>
      <c r="Q151" s="31">
        <f>P151*Duengeranalyse!$E$74/100</f>
        <v>1323.8431372549019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42">
        <f>Q151*Duengeranalyse!$H$74/1000</f>
        <v>617.54089554786628</v>
      </c>
      <c r="AO151" s="42">
        <f>Q151*Duengeranalyse!$K$74/1000</f>
        <v>36.952355617070346</v>
      </c>
      <c r="AP151" t="s">
        <v>190</v>
      </c>
    </row>
    <row r="152" spans="1:42" x14ac:dyDescent="0.25">
      <c r="A152" s="83">
        <v>2010</v>
      </c>
      <c r="B152" s="84">
        <v>40432</v>
      </c>
      <c r="C152" s="85"/>
      <c r="D152" s="85" t="s">
        <v>87</v>
      </c>
      <c r="E152" s="85" t="s">
        <v>84</v>
      </c>
      <c r="F152" s="85" t="s">
        <v>344</v>
      </c>
      <c r="G152" s="89" t="s">
        <v>338</v>
      </c>
      <c r="H152" s="89" t="s">
        <v>334</v>
      </c>
      <c r="I152" s="90">
        <v>1.8</v>
      </c>
      <c r="J152" s="90">
        <v>1.74</v>
      </c>
      <c r="L152" t="s">
        <v>319</v>
      </c>
      <c r="M152" s="42">
        <v>90</v>
      </c>
      <c r="N152" s="2">
        <f t="shared" si="4"/>
        <v>50</v>
      </c>
      <c r="O152" s="24" t="s">
        <v>31</v>
      </c>
      <c r="P152" s="31">
        <f>N152*1000</f>
        <v>50000</v>
      </c>
      <c r="Q152" s="31">
        <f>P152*Trockengewichte!$E$28</f>
        <v>400</v>
      </c>
      <c r="R152" s="24"/>
      <c r="S152" s="24"/>
      <c r="T152" s="24"/>
      <c r="U152" s="24"/>
      <c r="V152" s="26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42">
        <f>Q152*Duengeranalyse!$H$91/1000</f>
        <v>127.41199999999999</v>
      </c>
      <c r="AO152" s="42">
        <f>Q152*Duengeranalyse!$K$91/1000</f>
        <v>31</v>
      </c>
      <c r="AP152" t="s">
        <v>190</v>
      </c>
    </row>
    <row r="153" spans="1:42" ht="15" customHeight="1" x14ac:dyDescent="0.25">
      <c r="A153" s="83">
        <v>2011</v>
      </c>
      <c r="B153" s="84">
        <v>40667</v>
      </c>
      <c r="C153" s="84">
        <v>40672</v>
      </c>
      <c r="D153" s="83" t="s">
        <v>86</v>
      </c>
      <c r="E153" s="83" t="s">
        <v>86</v>
      </c>
      <c r="F153" s="83" t="s">
        <v>342</v>
      </c>
      <c r="G153" s="89" t="s">
        <v>340</v>
      </c>
      <c r="H153" s="89" t="s">
        <v>334</v>
      </c>
      <c r="I153" s="90">
        <v>1.53</v>
      </c>
      <c r="J153" s="90">
        <v>1</v>
      </c>
      <c r="K153">
        <v>1</v>
      </c>
      <c r="L153" t="s">
        <v>51</v>
      </c>
      <c r="M153" s="42">
        <v>56</v>
      </c>
      <c r="N153" s="2">
        <f t="shared" si="4"/>
        <v>36.601307189542482</v>
      </c>
      <c r="O153" t="s">
        <v>41</v>
      </c>
      <c r="P153" t="s">
        <v>190</v>
      </c>
      <c r="Q153" s="42">
        <f>N153*AP153*Raumgewichte!$E$31</f>
        <v>2196.0784313725489</v>
      </c>
      <c r="V153"/>
      <c r="AN153" s="42">
        <f>Q153*CN!$C$3</f>
        <v>910.48784323137249</v>
      </c>
      <c r="AO153" s="42">
        <f>Q153*CN!$C$4</f>
        <v>58.360784313725489</v>
      </c>
      <c r="AP153">
        <v>5</v>
      </c>
    </row>
    <row r="154" spans="1:42" ht="15" customHeight="1" x14ac:dyDescent="0.25">
      <c r="A154" s="83">
        <v>2011</v>
      </c>
      <c r="B154" s="84">
        <v>40705</v>
      </c>
      <c r="C154" s="84">
        <v>40708</v>
      </c>
      <c r="D154" s="83" t="s">
        <v>86</v>
      </c>
      <c r="E154" s="83" t="s">
        <v>86</v>
      </c>
      <c r="F154" s="83" t="s">
        <v>342</v>
      </c>
      <c r="G154" s="89" t="s">
        <v>340</v>
      </c>
      <c r="H154" s="89" t="s">
        <v>334</v>
      </c>
      <c r="I154" s="90">
        <v>1.53</v>
      </c>
      <c r="J154" s="90">
        <v>1</v>
      </c>
      <c r="K154">
        <v>2</v>
      </c>
      <c r="L154" t="s">
        <v>52</v>
      </c>
      <c r="M154" s="42">
        <v>40</v>
      </c>
      <c r="N154" s="2">
        <f t="shared" si="4"/>
        <v>26.143790849673202</v>
      </c>
      <c r="O154" t="s">
        <v>41</v>
      </c>
      <c r="P154" t="s">
        <v>190</v>
      </c>
      <c r="Q154" s="42">
        <f>N154*AP154*Raumgewichte!$E$31</f>
        <v>941.17647058823536</v>
      </c>
      <c r="V154"/>
      <c r="AN154" s="42">
        <f>Q154*CN!$C$3</f>
        <v>390.20907567058828</v>
      </c>
      <c r="AO154" s="42">
        <f>Q154*CN!$C$4</f>
        <v>25.011764705882356</v>
      </c>
      <c r="AP154">
        <v>3</v>
      </c>
    </row>
    <row r="155" spans="1:42" x14ac:dyDescent="0.25">
      <c r="A155" s="83">
        <v>2011</v>
      </c>
      <c r="B155" s="84">
        <v>40726</v>
      </c>
      <c r="D155" s="83" t="s">
        <v>85</v>
      </c>
      <c r="E155" s="83" t="s">
        <v>326</v>
      </c>
      <c r="F155" s="83" t="s">
        <v>342</v>
      </c>
      <c r="G155" s="89" t="s">
        <v>340</v>
      </c>
      <c r="H155" s="89" t="s">
        <v>334</v>
      </c>
      <c r="I155" s="90">
        <v>1.53</v>
      </c>
      <c r="J155" s="90">
        <v>0.5</v>
      </c>
      <c r="M155" s="42">
        <v>30</v>
      </c>
      <c r="N155" s="2">
        <v>60</v>
      </c>
      <c r="O155" t="s">
        <v>53</v>
      </c>
      <c r="P155" s="42">
        <f>N155*100</f>
        <v>6000</v>
      </c>
      <c r="Q155" s="42">
        <f>P155*Trockengewichte!$E$7</f>
        <v>2220</v>
      </c>
      <c r="V155"/>
      <c r="AN155" s="42">
        <f>Q155*CN!$C$3</f>
        <v>920.405657238</v>
      </c>
      <c r="AO155" s="42">
        <f>Q155*CN!$C$4</f>
        <v>58.996500000000005</v>
      </c>
      <c r="AP155" t="s">
        <v>190</v>
      </c>
    </row>
    <row r="156" spans="1:42" ht="15" customHeight="1" x14ac:dyDescent="0.25">
      <c r="A156" s="83">
        <v>2011</v>
      </c>
      <c r="B156" s="84">
        <v>40781</v>
      </c>
      <c r="C156" s="84">
        <v>40784</v>
      </c>
      <c r="D156" s="83" t="s">
        <v>86</v>
      </c>
      <c r="E156" s="83" t="s">
        <v>86</v>
      </c>
      <c r="F156" s="83" t="s">
        <v>342</v>
      </c>
      <c r="G156" s="89" t="s">
        <v>340</v>
      </c>
      <c r="H156" s="89" t="s">
        <v>334</v>
      </c>
      <c r="I156" s="90">
        <v>1.53</v>
      </c>
      <c r="J156" s="90">
        <v>1.4</v>
      </c>
      <c r="K156">
        <v>3</v>
      </c>
      <c r="L156" t="s">
        <v>54</v>
      </c>
      <c r="M156" s="42">
        <v>54</v>
      </c>
      <c r="N156" s="2">
        <f>M156/I156</f>
        <v>35.294117647058826</v>
      </c>
      <c r="O156" t="s">
        <v>41</v>
      </c>
      <c r="P156" t="s">
        <v>190</v>
      </c>
      <c r="Q156" s="42">
        <f>N156*AP156*Raumgewichte!$E$31</f>
        <v>1270.5882352941178</v>
      </c>
      <c r="V156"/>
      <c r="AN156" s="42">
        <f>Q156*CN!$C$3</f>
        <v>526.78225215529415</v>
      </c>
      <c r="AO156" s="42">
        <f>Q156*CN!$C$4</f>
        <v>33.765882352941183</v>
      </c>
      <c r="AP156">
        <v>3</v>
      </c>
    </row>
    <row r="157" spans="1:42" x14ac:dyDescent="0.25">
      <c r="A157" s="83">
        <v>2011</v>
      </c>
      <c r="B157" s="84">
        <v>40722</v>
      </c>
      <c r="D157" s="83" t="s">
        <v>85</v>
      </c>
      <c r="E157" s="83" t="s">
        <v>322</v>
      </c>
      <c r="F157" s="83" t="s">
        <v>343</v>
      </c>
      <c r="G157" s="89" t="s">
        <v>340</v>
      </c>
      <c r="H157" s="89" t="s">
        <v>333</v>
      </c>
      <c r="I157" s="90">
        <v>1.8</v>
      </c>
      <c r="J157" s="90">
        <v>0.8</v>
      </c>
      <c r="M157" s="42">
        <v>50.77</v>
      </c>
      <c r="N157" s="2">
        <v>63.46</v>
      </c>
      <c r="O157" t="s">
        <v>55</v>
      </c>
      <c r="P157" s="42">
        <f>N157*100</f>
        <v>6346</v>
      </c>
      <c r="Q157" s="42">
        <f>P157*Trockengewichte!$E$5</f>
        <v>5457.5599999999995</v>
      </c>
      <c r="V157"/>
      <c r="AN157" s="42">
        <f>Q157*CN!$C$3</f>
        <v>2262.6887832053239</v>
      </c>
      <c r="AO157" s="42">
        <f>Q157*CN!$C$4</f>
        <v>145.03465699999998</v>
      </c>
      <c r="AP157" t="s">
        <v>190</v>
      </c>
    </row>
    <row r="158" spans="1:42" x14ac:dyDescent="0.25">
      <c r="A158" s="83">
        <v>2011</v>
      </c>
      <c r="B158" s="84">
        <v>40728</v>
      </c>
      <c r="D158" s="83" t="s">
        <v>85</v>
      </c>
      <c r="E158" s="83" t="s">
        <v>326</v>
      </c>
      <c r="F158" s="83" t="s">
        <v>343</v>
      </c>
      <c r="G158" s="89" t="s">
        <v>340</v>
      </c>
      <c r="H158" s="89" t="s">
        <v>333</v>
      </c>
      <c r="I158" s="90">
        <v>1.8</v>
      </c>
      <c r="J158" s="90">
        <v>1</v>
      </c>
      <c r="M158" s="42">
        <v>60</v>
      </c>
      <c r="N158" s="2">
        <v>60</v>
      </c>
      <c r="O158" t="s">
        <v>53</v>
      </c>
      <c r="P158" s="42">
        <f>N158*100</f>
        <v>6000</v>
      </c>
      <c r="Q158" s="42">
        <f>P158*Trockengewichte!$E$7</f>
        <v>2220</v>
      </c>
      <c r="V158"/>
      <c r="AN158" s="42">
        <f>Q158*CN!$C$3</f>
        <v>920.405657238</v>
      </c>
      <c r="AO158" s="42">
        <f>Q158*CN!$C$4</f>
        <v>58.996500000000005</v>
      </c>
      <c r="AP158" t="s">
        <v>190</v>
      </c>
    </row>
    <row r="159" spans="1:42" ht="15" customHeight="1" x14ac:dyDescent="0.25">
      <c r="A159" s="83">
        <v>2011</v>
      </c>
      <c r="B159" s="84">
        <v>40785</v>
      </c>
      <c r="C159" s="84">
        <v>40789</v>
      </c>
      <c r="D159" s="83" t="s">
        <v>86</v>
      </c>
      <c r="E159" s="83" t="s">
        <v>86</v>
      </c>
      <c r="F159" s="83" t="s">
        <v>343</v>
      </c>
      <c r="G159" s="89" t="s">
        <v>340</v>
      </c>
      <c r="H159" s="89" t="s">
        <v>333</v>
      </c>
      <c r="I159" s="90">
        <v>1.8</v>
      </c>
      <c r="J159" s="90">
        <v>1.6</v>
      </c>
      <c r="K159">
        <v>2</v>
      </c>
      <c r="L159" t="s">
        <v>54</v>
      </c>
      <c r="M159" s="42">
        <v>54</v>
      </c>
      <c r="N159" s="2">
        <f>M159/I159</f>
        <v>30</v>
      </c>
      <c r="O159" t="s">
        <v>41</v>
      </c>
      <c r="P159" t="s">
        <v>190</v>
      </c>
      <c r="Q159" s="42">
        <f>N159*AP159*Raumgewichte!$E$31</f>
        <v>1440</v>
      </c>
      <c r="V159"/>
      <c r="AN159" s="42">
        <f>Q159*CN!$C$3</f>
        <v>597.01988577600002</v>
      </c>
      <c r="AO159" s="42">
        <f>Q159*CN!$C$4</f>
        <v>38.268000000000001</v>
      </c>
      <c r="AP159">
        <v>4</v>
      </c>
    </row>
    <row r="160" spans="1:42" x14ac:dyDescent="0.25">
      <c r="A160" s="83">
        <v>2011</v>
      </c>
      <c r="B160" s="84">
        <v>40625</v>
      </c>
      <c r="C160" s="85"/>
      <c r="D160" s="85" t="s">
        <v>87</v>
      </c>
      <c r="E160" s="85" t="s">
        <v>84</v>
      </c>
      <c r="F160" s="85" t="s">
        <v>344</v>
      </c>
      <c r="G160" s="89" t="s">
        <v>338</v>
      </c>
      <c r="H160" s="89" t="s">
        <v>334</v>
      </c>
      <c r="I160" s="90">
        <v>1.8</v>
      </c>
      <c r="J160" s="90">
        <v>1.7000000000000002</v>
      </c>
      <c r="M160" s="42">
        <v>100</v>
      </c>
      <c r="N160" s="25">
        <v>58.82</v>
      </c>
      <c r="O160" s="24" t="s">
        <v>31</v>
      </c>
      <c r="P160" s="24">
        <f>N160*1000</f>
        <v>58820</v>
      </c>
      <c r="Q160" s="31">
        <f>P160*Trockengewichte!$E$28</f>
        <v>470.56</v>
      </c>
      <c r="R160" s="24">
        <v>139.1</v>
      </c>
      <c r="S160" s="24">
        <v>105.9</v>
      </c>
      <c r="T160" s="24">
        <v>470.6</v>
      </c>
      <c r="U160" s="24">
        <v>29.4</v>
      </c>
      <c r="V160" s="26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42">
        <f>Q160*Duengeranalyse!$H$91/1000</f>
        <v>149.88747679999997</v>
      </c>
      <c r="AO160" s="42">
        <f>Q160*Duengeranalyse!$K$91/1000</f>
        <v>36.468400000000003</v>
      </c>
      <c r="AP160" t="s">
        <v>190</v>
      </c>
    </row>
    <row r="161" spans="1:42" x14ac:dyDescent="0.25">
      <c r="A161" s="83">
        <v>2011</v>
      </c>
      <c r="B161" s="84">
        <v>40759</v>
      </c>
      <c r="C161" s="85"/>
      <c r="D161" s="85" t="s">
        <v>87</v>
      </c>
      <c r="E161" s="85" t="s">
        <v>83</v>
      </c>
      <c r="F161" s="85" t="s">
        <v>344</v>
      </c>
      <c r="G161" s="89" t="s">
        <v>338</v>
      </c>
      <c r="H161" s="89" t="s">
        <v>334</v>
      </c>
      <c r="I161" s="90">
        <v>1.8</v>
      </c>
      <c r="J161" s="90">
        <v>1.7000000000000002</v>
      </c>
      <c r="M161" s="42">
        <v>8.16</v>
      </c>
      <c r="N161" s="25">
        <v>4.8</v>
      </c>
      <c r="O161" s="24" t="s">
        <v>30</v>
      </c>
      <c r="P161" s="31">
        <f>N161*1000</f>
        <v>4800</v>
      </c>
      <c r="Q161" s="31">
        <f>P161*Duengeranalyse!$E$74/100</f>
        <v>953.16705882352937</v>
      </c>
      <c r="R161" s="24">
        <v>6.4</v>
      </c>
      <c r="S161" s="24">
        <v>10.6</v>
      </c>
      <c r="T161" s="24">
        <v>51.8</v>
      </c>
      <c r="U161" s="24">
        <v>3.4</v>
      </c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42">
        <f>Q161*Duengeranalyse!$H$74/1000</f>
        <v>444.62944479446367</v>
      </c>
      <c r="AO161" s="42">
        <f>Q161*Duengeranalyse!$K$74/1000</f>
        <v>26.605696044290649</v>
      </c>
      <c r="AP161" t="s">
        <v>190</v>
      </c>
    </row>
    <row r="162" spans="1:42" x14ac:dyDescent="0.25">
      <c r="A162" s="83">
        <v>2011</v>
      </c>
      <c r="B162" s="84">
        <v>40672</v>
      </c>
      <c r="C162" s="84">
        <v>40676</v>
      </c>
      <c r="D162" s="83" t="s">
        <v>86</v>
      </c>
      <c r="E162" s="83" t="s">
        <v>86</v>
      </c>
      <c r="F162" s="83" t="s">
        <v>344</v>
      </c>
      <c r="G162" s="89" t="s">
        <v>340</v>
      </c>
      <c r="H162" s="89" t="s">
        <v>334</v>
      </c>
      <c r="I162" s="90">
        <v>1.8</v>
      </c>
      <c r="J162" s="90">
        <v>0.8</v>
      </c>
      <c r="K162">
        <v>1</v>
      </c>
      <c r="L162" t="s">
        <v>51</v>
      </c>
      <c r="M162" s="42">
        <v>56</v>
      </c>
      <c r="N162" s="2">
        <f>M162/I162</f>
        <v>31.111111111111111</v>
      </c>
      <c r="O162" t="s">
        <v>41</v>
      </c>
      <c r="P162" t="s">
        <v>190</v>
      </c>
      <c r="Q162" s="42">
        <f>N162*AP162*Raumgewichte!$E$31</f>
        <v>1493.3333333333333</v>
      </c>
      <c r="V162"/>
      <c r="AN162" s="42">
        <f>Q162*CN!$C$3</f>
        <v>619.13173339733328</v>
      </c>
      <c r="AO162" s="42">
        <f>Q162*CN!$C$4</f>
        <v>39.685333333333332</v>
      </c>
      <c r="AP162">
        <v>4</v>
      </c>
    </row>
    <row r="163" spans="1:42" x14ac:dyDescent="0.25">
      <c r="A163" s="83">
        <v>2011</v>
      </c>
      <c r="B163" s="84">
        <v>40692</v>
      </c>
      <c r="C163" s="84">
        <v>40705</v>
      </c>
      <c r="D163" s="83" t="s">
        <v>86</v>
      </c>
      <c r="E163" s="83" t="s">
        <v>86</v>
      </c>
      <c r="F163" s="83" t="s">
        <v>344</v>
      </c>
      <c r="G163" s="89" t="s">
        <v>340</v>
      </c>
      <c r="H163" s="89" t="s">
        <v>334</v>
      </c>
      <c r="I163" s="90">
        <v>1.8</v>
      </c>
      <c r="J163" s="90">
        <v>1.7000000000000002</v>
      </c>
      <c r="K163">
        <v>2</v>
      </c>
      <c r="L163" t="s">
        <v>58</v>
      </c>
      <c r="M163" s="42">
        <v>57</v>
      </c>
      <c r="N163" s="2">
        <f>M163/I163</f>
        <v>31.666666666666664</v>
      </c>
      <c r="O163" t="s">
        <v>41</v>
      </c>
      <c r="P163" t="s">
        <v>190</v>
      </c>
      <c r="Q163" s="42">
        <f>N163*AP163*Raumgewichte!$E$31</f>
        <v>4940</v>
      </c>
      <c r="V163"/>
      <c r="AN163" s="42">
        <f>Q163*CN!$C$3</f>
        <v>2048.1098859260001</v>
      </c>
      <c r="AO163" s="42">
        <f>Q163*CN!$C$4</f>
        <v>131.28050000000002</v>
      </c>
      <c r="AP163">
        <v>13</v>
      </c>
    </row>
    <row r="164" spans="1:42" x14ac:dyDescent="0.25">
      <c r="A164" s="83">
        <v>2011</v>
      </c>
      <c r="B164" s="84">
        <v>40757</v>
      </c>
      <c r="D164" s="83" t="s">
        <v>85</v>
      </c>
      <c r="E164" s="83" t="s">
        <v>322</v>
      </c>
      <c r="F164" s="83" t="s">
        <v>344</v>
      </c>
      <c r="G164" s="89" t="s">
        <v>340</v>
      </c>
      <c r="H164" s="89" t="s">
        <v>334</v>
      </c>
      <c r="I164" s="90">
        <v>1.8</v>
      </c>
      <c r="J164" s="90">
        <v>1.7000000000000002</v>
      </c>
      <c r="M164" s="42">
        <v>90</v>
      </c>
      <c r="N164" s="2">
        <v>52.94</v>
      </c>
      <c r="O164" t="s">
        <v>53</v>
      </c>
      <c r="P164" s="42">
        <f>N164*100</f>
        <v>5294</v>
      </c>
      <c r="Q164" s="42">
        <f>P164*Trockengewichte!$E$6</f>
        <v>3705.7999999999997</v>
      </c>
      <c r="V164"/>
      <c r="AN164" s="42">
        <f>Q164*CN!$C$3</f>
        <v>1536.4140921588198</v>
      </c>
      <c r="AO164" s="42">
        <f>Q164*CN!$C$4</f>
        <v>98.481634999999997</v>
      </c>
      <c r="AP164" t="s">
        <v>190</v>
      </c>
    </row>
    <row r="165" spans="1:42" x14ac:dyDescent="0.25">
      <c r="A165" s="83">
        <v>2011</v>
      </c>
      <c r="B165" s="84">
        <v>40801</v>
      </c>
      <c r="C165" s="84">
        <v>40803</v>
      </c>
      <c r="D165" s="83" t="s">
        <v>86</v>
      </c>
      <c r="E165" s="83" t="s">
        <v>86</v>
      </c>
      <c r="F165" s="83" t="s">
        <v>344</v>
      </c>
      <c r="G165" s="89" t="s">
        <v>340</v>
      </c>
      <c r="H165" s="89" t="s">
        <v>334</v>
      </c>
      <c r="I165" s="90">
        <v>1.8</v>
      </c>
      <c r="J165" s="90">
        <v>1.7000000000000002</v>
      </c>
      <c r="K165">
        <v>4</v>
      </c>
      <c r="L165" t="s">
        <v>54</v>
      </c>
      <c r="M165" s="42">
        <v>57</v>
      </c>
      <c r="N165" s="2">
        <f>M165/I165</f>
        <v>31.666666666666664</v>
      </c>
      <c r="O165" t="s">
        <v>41</v>
      </c>
      <c r="P165" t="s">
        <v>190</v>
      </c>
      <c r="Q165" s="42">
        <f>N165*AP165*Raumgewichte!$E$31</f>
        <v>760</v>
      </c>
      <c r="V165"/>
      <c r="AN165" s="42">
        <f>Q165*CN!$C$3</f>
        <v>315.09382860400001</v>
      </c>
      <c r="AO165" s="42">
        <f>Q165*CN!$C$4</f>
        <v>20.197000000000003</v>
      </c>
      <c r="AP165">
        <v>2</v>
      </c>
    </row>
    <row r="166" spans="1:42" x14ac:dyDescent="0.25">
      <c r="A166" s="83">
        <v>2012</v>
      </c>
      <c r="B166" s="84">
        <v>41108</v>
      </c>
      <c r="C166" s="85"/>
      <c r="D166" s="85" t="s">
        <v>87</v>
      </c>
      <c r="E166" s="85" t="s">
        <v>83</v>
      </c>
      <c r="F166" s="85" t="s">
        <v>342</v>
      </c>
      <c r="G166" s="89" t="s">
        <v>338</v>
      </c>
      <c r="H166" s="89" t="s">
        <v>333</v>
      </c>
      <c r="I166" s="90">
        <v>1.28</v>
      </c>
      <c r="J166" s="90">
        <v>1.28</v>
      </c>
      <c r="M166" s="31">
        <v>12</v>
      </c>
      <c r="N166" s="25">
        <v>9.3800000000000008</v>
      </c>
      <c r="O166" s="24" t="s">
        <v>30</v>
      </c>
      <c r="P166" s="31">
        <f>N166*1000</f>
        <v>9380</v>
      </c>
      <c r="Q166" s="31">
        <f>P166*Duengeranalyse!$E$74/100</f>
        <v>1862.6472941176469</v>
      </c>
      <c r="R166" s="24">
        <v>12.4</v>
      </c>
      <c r="S166" s="24">
        <v>20.6</v>
      </c>
      <c r="T166" s="24">
        <v>101.3</v>
      </c>
      <c r="U166" s="24">
        <v>6.6</v>
      </c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42">
        <f>Q166*Duengeranalyse!$H$74/1000</f>
        <v>868.88004003584774</v>
      </c>
      <c r="AO166" s="42">
        <f>Q166*Duengeranalyse!$K$74/1000</f>
        <v>51.991964353217973</v>
      </c>
      <c r="AP166" t="s">
        <v>190</v>
      </c>
    </row>
    <row r="167" spans="1:42" x14ac:dyDescent="0.25">
      <c r="A167" s="83">
        <v>2012</v>
      </c>
      <c r="B167" s="84">
        <v>41032</v>
      </c>
      <c r="C167" s="84">
        <v>41034</v>
      </c>
      <c r="D167" s="83" t="s">
        <v>86</v>
      </c>
      <c r="E167" s="83" t="s">
        <v>86</v>
      </c>
      <c r="F167" s="83" t="s">
        <v>342</v>
      </c>
      <c r="G167" s="89" t="s">
        <v>340</v>
      </c>
      <c r="H167" s="89" t="s">
        <v>333</v>
      </c>
      <c r="I167" s="90">
        <v>1.28</v>
      </c>
      <c r="J167" s="90">
        <v>1.28</v>
      </c>
      <c r="K167">
        <v>1</v>
      </c>
      <c r="L167" t="s">
        <v>59</v>
      </c>
      <c r="M167" s="42">
        <v>41</v>
      </c>
      <c r="N167" s="2">
        <f>M167/I167</f>
        <v>32.03125</v>
      </c>
      <c r="O167" t="s">
        <v>41</v>
      </c>
      <c r="P167" t="s">
        <v>190</v>
      </c>
      <c r="Q167" s="42">
        <f>N167*AP167*Raumgewichte!$E$31</f>
        <v>768.75</v>
      </c>
      <c r="V167"/>
      <c r="AN167" s="42">
        <f>Q167*CN!$C$3</f>
        <v>318.721553604375</v>
      </c>
      <c r="AO167" s="42">
        <f>Q167*CN!$C$4</f>
        <v>20.42953125</v>
      </c>
      <c r="AP167">
        <v>2</v>
      </c>
    </row>
    <row r="168" spans="1:42" x14ac:dyDescent="0.25">
      <c r="A168" s="83">
        <v>2012</v>
      </c>
      <c r="B168" s="84">
        <v>41107</v>
      </c>
      <c r="D168" s="83" t="s">
        <v>85</v>
      </c>
      <c r="E168" s="83" t="s">
        <v>322</v>
      </c>
      <c r="F168" s="83" t="s">
        <v>342</v>
      </c>
      <c r="G168" s="89" t="s">
        <v>340</v>
      </c>
      <c r="H168" s="89" t="s">
        <v>333</v>
      </c>
      <c r="I168" s="90">
        <v>1.28</v>
      </c>
      <c r="J168" s="90">
        <v>1.28</v>
      </c>
      <c r="M168" s="42">
        <v>45</v>
      </c>
      <c r="N168" s="2">
        <v>35.159999999999997</v>
      </c>
      <c r="O168" t="s">
        <v>53</v>
      </c>
      <c r="P168" s="42">
        <f>N168*100</f>
        <v>3515.9999999999995</v>
      </c>
      <c r="Q168" s="42">
        <f>P168*Trockengewichte!$E$5</f>
        <v>3023.7599999999998</v>
      </c>
      <c r="V168"/>
      <c r="AN168" s="42">
        <f>Q168*CN!$C$3</f>
        <v>1253.6422568153039</v>
      </c>
      <c r="AO168" s="42">
        <f>Q168*CN!$C$4</f>
        <v>80.356421999999995</v>
      </c>
      <c r="AP168" t="s">
        <v>190</v>
      </c>
    </row>
    <row r="169" spans="1:42" x14ac:dyDescent="0.25">
      <c r="A169" s="83">
        <v>2012</v>
      </c>
      <c r="B169" s="84">
        <v>41148</v>
      </c>
      <c r="D169" s="83" t="s">
        <v>86</v>
      </c>
      <c r="E169" s="83" t="s">
        <v>86</v>
      </c>
      <c r="F169" s="83" t="s">
        <v>342</v>
      </c>
      <c r="G169" s="89" t="s">
        <v>340</v>
      </c>
      <c r="H169" s="89" t="s">
        <v>333</v>
      </c>
      <c r="I169" s="90">
        <v>1.28</v>
      </c>
      <c r="J169" s="90">
        <v>1.28</v>
      </c>
      <c r="M169" s="42">
        <v>41</v>
      </c>
      <c r="N169" s="2">
        <f>M169/I169</f>
        <v>32.03125</v>
      </c>
      <c r="O169" t="s">
        <v>41</v>
      </c>
      <c r="P169" t="s">
        <v>190</v>
      </c>
      <c r="Q169" s="42">
        <f>N169*AP169*Raumgewichte!$E$31</f>
        <v>1153.125</v>
      </c>
      <c r="V169"/>
      <c r="AN169" s="42">
        <f>Q169*CN!$C$3</f>
        <v>478.08233040656251</v>
      </c>
      <c r="AO169" s="42">
        <f>Q169*CN!$C$4</f>
        <v>30.644296875000002</v>
      </c>
      <c r="AP169">
        <v>3</v>
      </c>
    </row>
    <row r="170" spans="1:42" x14ac:dyDescent="0.25">
      <c r="A170" s="83">
        <v>2012</v>
      </c>
      <c r="B170" s="84">
        <v>41205</v>
      </c>
      <c r="C170" s="84">
        <v>41207</v>
      </c>
      <c r="D170" s="83" t="s">
        <v>86</v>
      </c>
      <c r="E170" s="83" t="s">
        <v>86</v>
      </c>
      <c r="F170" s="83" t="s">
        <v>342</v>
      </c>
      <c r="G170" s="89" t="s">
        <v>340</v>
      </c>
      <c r="H170" s="89" t="s">
        <v>333</v>
      </c>
      <c r="I170" s="90">
        <v>1.28</v>
      </c>
      <c r="J170" s="90">
        <v>1.28</v>
      </c>
      <c r="K170">
        <v>5</v>
      </c>
      <c r="L170" t="s">
        <v>60</v>
      </c>
      <c r="M170" s="42">
        <v>48</v>
      </c>
      <c r="N170" s="2">
        <f>M170/I170</f>
        <v>37.5</v>
      </c>
      <c r="O170" t="s">
        <v>41</v>
      </c>
      <c r="P170" t="s">
        <v>190</v>
      </c>
      <c r="Q170" s="42">
        <f>N170*AP170*Raumgewichte!$E$31</f>
        <v>900</v>
      </c>
      <c r="V170"/>
      <c r="AN170" s="42">
        <f>Q170*CN!$C$3</f>
        <v>373.13742860999997</v>
      </c>
      <c r="AO170" s="42">
        <f>Q170*CN!$C$4</f>
        <v>23.9175</v>
      </c>
      <c r="AP170">
        <v>2</v>
      </c>
    </row>
    <row r="171" spans="1:42" x14ac:dyDescent="0.25">
      <c r="A171" s="83">
        <v>2012</v>
      </c>
      <c r="B171" s="84">
        <v>41106</v>
      </c>
      <c r="D171" s="83" t="s">
        <v>85</v>
      </c>
      <c r="E171" s="83" t="s">
        <v>322</v>
      </c>
      <c r="F171" s="83" t="s">
        <v>342</v>
      </c>
      <c r="G171" s="89" t="s">
        <v>340</v>
      </c>
      <c r="H171" s="91" t="s">
        <v>335</v>
      </c>
      <c r="I171" s="90">
        <v>0.21</v>
      </c>
      <c r="J171" s="90">
        <v>0.21</v>
      </c>
      <c r="M171" s="42">
        <v>10</v>
      </c>
      <c r="N171" s="2">
        <v>47.62</v>
      </c>
      <c r="O171" t="s">
        <v>53</v>
      </c>
      <c r="P171" s="42">
        <f>N171*100</f>
        <v>4762</v>
      </c>
      <c r="Q171" s="42">
        <f>P171*Trockengewichte!$E$5</f>
        <v>4095.32</v>
      </c>
      <c r="V171"/>
      <c r="AN171" s="42">
        <f>Q171*CN!$C$3</f>
        <v>1697.9079712612281</v>
      </c>
      <c r="AO171" s="42">
        <f>Q171*CN!$C$4</f>
        <v>108.83312900000001</v>
      </c>
      <c r="AP171" t="s">
        <v>190</v>
      </c>
    </row>
    <row r="172" spans="1:42" x14ac:dyDescent="0.25">
      <c r="A172" s="83">
        <v>2012</v>
      </c>
      <c r="B172" s="84">
        <v>41094</v>
      </c>
      <c r="C172" s="85"/>
      <c r="D172" s="85" t="s">
        <v>87</v>
      </c>
      <c r="E172" s="85" t="s">
        <v>83</v>
      </c>
      <c r="F172" s="85" t="s">
        <v>343</v>
      </c>
      <c r="G172" s="89" t="s">
        <v>338</v>
      </c>
      <c r="H172" s="89" t="s">
        <v>336</v>
      </c>
      <c r="I172" s="90">
        <v>0.68</v>
      </c>
      <c r="J172" s="90">
        <v>0.68</v>
      </c>
      <c r="M172" s="31">
        <v>15</v>
      </c>
      <c r="N172" s="25">
        <v>22.06</v>
      </c>
      <c r="O172" s="24" t="s">
        <v>30</v>
      </c>
      <c r="P172" s="31">
        <f>N172*1000</f>
        <v>22060</v>
      </c>
      <c r="Q172" s="31">
        <f>P172*Duengeranalyse!$E$74/100</f>
        <v>4380.59694117647</v>
      </c>
      <c r="R172" s="24">
        <v>29.2</v>
      </c>
      <c r="S172" s="24">
        <v>48.5</v>
      </c>
      <c r="T172" s="24">
        <v>238.2</v>
      </c>
      <c r="U172" s="24">
        <v>15.4</v>
      </c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42">
        <f>Q172*Duengeranalyse!$H$74/1000</f>
        <v>2043.4428233678891</v>
      </c>
      <c r="AO172" s="42">
        <f>Q172*Duengeranalyse!$K$74/1000</f>
        <v>122.27534473688577</v>
      </c>
      <c r="AP172" t="s">
        <v>190</v>
      </c>
    </row>
    <row r="173" spans="1:42" x14ac:dyDescent="0.25">
      <c r="A173" s="83">
        <v>2012</v>
      </c>
      <c r="B173" s="84">
        <v>41089</v>
      </c>
      <c r="D173" s="83" t="s">
        <v>85</v>
      </c>
      <c r="E173" s="83" t="s">
        <v>322</v>
      </c>
      <c r="F173" s="83" t="s">
        <v>343</v>
      </c>
      <c r="G173" s="89" t="s">
        <v>340</v>
      </c>
      <c r="H173" s="89" t="s">
        <v>336</v>
      </c>
      <c r="I173" s="90">
        <v>0.68</v>
      </c>
      <c r="J173" s="90">
        <v>0.68</v>
      </c>
      <c r="M173" s="42">
        <v>60</v>
      </c>
      <c r="N173" s="2">
        <v>88.24</v>
      </c>
      <c r="O173" t="s">
        <v>53</v>
      </c>
      <c r="P173" s="42">
        <f>N173*100</f>
        <v>8824</v>
      </c>
      <c r="Q173" s="42">
        <f>P173*Trockengewichte!$E$5</f>
        <v>7588.64</v>
      </c>
      <c r="V173"/>
      <c r="AN173" s="42">
        <f>Q173*CN!$C$3</f>
        <v>3146.228462496656</v>
      </c>
      <c r="AO173" s="42">
        <f>Q173*CN!$C$4</f>
        <v>201.66810800000002</v>
      </c>
      <c r="AP173" t="s">
        <v>190</v>
      </c>
    </row>
    <row r="174" spans="1:42" x14ac:dyDescent="0.25">
      <c r="A174" s="83">
        <v>2012</v>
      </c>
      <c r="B174" s="84">
        <v>41156</v>
      </c>
      <c r="C174" s="84">
        <v>41157</v>
      </c>
      <c r="D174" s="83" t="s">
        <v>86</v>
      </c>
      <c r="E174" s="83" t="s">
        <v>86</v>
      </c>
      <c r="F174" s="83" t="s">
        <v>343</v>
      </c>
      <c r="G174" s="89" t="s">
        <v>340</v>
      </c>
      <c r="H174" s="89" t="s">
        <v>336</v>
      </c>
      <c r="I174" s="90">
        <v>0.68</v>
      </c>
      <c r="J174" s="90">
        <v>0.68</v>
      </c>
      <c r="K174">
        <v>2</v>
      </c>
      <c r="L174" t="s">
        <v>63</v>
      </c>
      <c r="M174" s="42">
        <v>70</v>
      </c>
      <c r="N174" s="2">
        <f>M174/I174</f>
        <v>102.94117647058823</v>
      </c>
      <c r="O174" t="s">
        <v>41</v>
      </c>
      <c r="P174" t="s">
        <v>190</v>
      </c>
      <c r="Q174" s="42">
        <f>N174*AP174*Raumgewichte!$E$31</f>
        <v>1235.2941176470588</v>
      </c>
      <c r="V174"/>
      <c r="AN174" s="42">
        <f>Q174*CN!$C$3</f>
        <v>512.14941181764698</v>
      </c>
      <c r="AO174" s="42">
        <f>Q174*CN!$C$4</f>
        <v>32.827941176470588</v>
      </c>
      <c r="AP174">
        <v>1</v>
      </c>
    </row>
    <row r="175" spans="1:42" x14ac:dyDescent="0.25">
      <c r="A175" s="83">
        <v>2012</v>
      </c>
      <c r="B175" s="84">
        <v>41204</v>
      </c>
      <c r="C175" s="84">
        <v>41204</v>
      </c>
      <c r="D175" s="83" t="s">
        <v>86</v>
      </c>
      <c r="E175" s="83" t="s">
        <v>86</v>
      </c>
      <c r="F175" s="83" t="s">
        <v>343</v>
      </c>
      <c r="G175" s="89" t="s">
        <v>340</v>
      </c>
      <c r="H175" s="89" t="s">
        <v>336</v>
      </c>
      <c r="I175" s="90">
        <v>0.68</v>
      </c>
      <c r="J175" s="90">
        <v>0.68</v>
      </c>
      <c r="K175">
        <v>3</v>
      </c>
      <c r="L175" t="s">
        <v>60</v>
      </c>
      <c r="M175" s="42">
        <v>48</v>
      </c>
      <c r="N175" s="2">
        <f>M175/I175</f>
        <v>70.588235294117638</v>
      </c>
      <c r="O175" t="s">
        <v>41</v>
      </c>
      <c r="P175" t="s">
        <v>190</v>
      </c>
      <c r="Q175" s="42">
        <f>N175*AP175*Raumgewichte!$E$31</f>
        <v>847.05882352941171</v>
      </c>
      <c r="V175"/>
      <c r="AN175" s="42">
        <f>Q175*CN!$C$3</f>
        <v>351.18816810352939</v>
      </c>
      <c r="AO175" s="42">
        <f>Q175*CN!$C$4</f>
        <v>22.510588235294119</v>
      </c>
      <c r="AP175">
        <v>1</v>
      </c>
    </row>
    <row r="176" spans="1:42" x14ac:dyDescent="0.25">
      <c r="A176" s="83">
        <v>2012</v>
      </c>
      <c r="B176" s="84">
        <v>41107</v>
      </c>
      <c r="D176" s="83" t="s">
        <v>85</v>
      </c>
      <c r="E176" s="83" t="s">
        <v>322</v>
      </c>
      <c r="F176" s="83" t="s">
        <v>343</v>
      </c>
      <c r="G176" s="89" t="s">
        <v>340</v>
      </c>
      <c r="H176" s="91" t="s">
        <v>335</v>
      </c>
      <c r="I176" s="90">
        <v>0.5</v>
      </c>
      <c r="J176" s="90">
        <v>0.5</v>
      </c>
      <c r="M176" s="42">
        <v>30</v>
      </c>
      <c r="N176" s="2">
        <v>60</v>
      </c>
      <c r="O176" t="s">
        <v>53</v>
      </c>
      <c r="P176" s="42">
        <f>N176*100</f>
        <v>6000</v>
      </c>
      <c r="Q176" s="42">
        <f>P176*Trockengewichte!$E$5</f>
        <v>5160</v>
      </c>
      <c r="V176"/>
      <c r="AN176" s="42">
        <f>Q176*CN!$C$3</f>
        <v>2139.3212573639998</v>
      </c>
      <c r="AO176" s="42">
        <f>Q176*CN!$C$4</f>
        <v>137.12700000000001</v>
      </c>
      <c r="AP176" t="s">
        <v>190</v>
      </c>
    </row>
    <row r="177" spans="1:42" x14ac:dyDescent="0.25">
      <c r="A177" s="83">
        <v>2012</v>
      </c>
      <c r="B177" s="84">
        <v>40996</v>
      </c>
      <c r="C177" s="85"/>
      <c r="D177" s="85" t="s">
        <v>87</v>
      </c>
      <c r="E177" s="85" t="s">
        <v>84</v>
      </c>
      <c r="F177" s="85" t="s">
        <v>344</v>
      </c>
      <c r="G177" s="89" t="s">
        <v>338</v>
      </c>
      <c r="H177" s="89" t="s">
        <v>333</v>
      </c>
      <c r="I177" s="90">
        <v>2</v>
      </c>
      <c r="J177" s="90">
        <v>2</v>
      </c>
      <c r="M177" s="31">
        <v>45</v>
      </c>
      <c r="N177" s="25">
        <v>22.5</v>
      </c>
      <c r="O177" s="24" t="s">
        <v>31</v>
      </c>
      <c r="P177" s="24">
        <f>N177*1000</f>
        <v>22500</v>
      </c>
      <c r="Q177" s="31">
        <f>P177*Trockengewichte!$E$28</f>
        <v>180</v>
      </c>
      <c r="R177" s="24">
        <v>9.1999999999999993</v>
      </c>
      <c r="S177" s="24">
        <v>7</v>
      </c>
      <c r="T177" s="24">
        <v>30.8</v>
      </c>
      <c r="U177" s="24">
        <v>2</v>
      </c>
      <c r="V177" s="26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42">
        <f>Q177*Duengeranalyse!$H$91/1000</f>
        <v>57.335399999999993</v>
      </c>
      <c r="AO177" s="42">
        <f>Q177*Duengeranalyse!$K$91/1000</f>
        <v>13.95</v>
      </c>
      <c r="AP177" t="s">
        <v>190</v>
      </c>
    </row>
    <row r="178" spans="1:42" x14ac:dyDescent="0.25">
      <c r="A178" s="83">
        <v>2012</v>
      </c>
      <c r="B178" s="84">
        <v>41127</v>
      </c>
      <c r="C178" s="85"/>
      <c r="D178" s="85" t="s">
        <v>87</v>
      </c>
      <c r="E178" s="85" t="s">
        <v>83</v>
      </c>
      <c r="F178" s="85" t="s">
        <v>344</v>
      </c>
      <c r="G178" s="89" t="s">
        <v>338</v>
      </c>
      <c r="H178" s="89" t="s">
        <v>333</v>
      </c>
      <c r="I178" s="90">
        <v>2</v>
      </c>
      <c r="J178" s="90">
        <v>2</v>
      </c>
      <c r="M178" s="31">
        <v>12</v>
      </c>
      <c r="N178" s="25">
        <v>6</v>
      </c>
      <c r="O178" s="24" t="s">
        <v>30</v>
      </c>
      <c r="P178" s="31">
        <f>N178*1000</f>
        <v>6000</v>
      </c>
      <c r="Q178" s="31">
        <f>P178*Duengeranalyse!$E$74/100</f>
        <v>1191.4588235294116</v>
      </c>
      <c r="R178" s="24">
        <v>7.9</v>
      </c>
      <c r="S178" s="24">
        <v>13.2</v>
      </c>
      <c r="T178" s="24">
        <v>64.8</v>
      </c>
      <c r="U178" s="24">
        <v>4.2</v>
      </c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42">
        <f>Q178*Duengeranalyse!$H$74/1000</f>
        <v>555.78680599307961</v>
      </c>
      <c r="AO178" s="42">
        <f>Q178*Duengeranalyse!$K$74/1000</f>
        <v>33.257120055363309</v>
      </c>
      <c r="AP178" t="s">
        <v>190</v>
      </c>
    </row>
    <row r="179" spans="1:42" x14ac:dyDescent="0.25">
      <c r="A179" s="83">
        <v>2012</v>
      </c>
      <c r="B179" s="84">
        <v>41037</v>
      </c>
      <c r="C179" s="84">
        <v>41038</v>
      </c>
      <c r="D179" s="83" t="s">
        <v>86</v>
      </c>
      <c r="E179" s="83" t="s">
        <v>86</v>
      </c>
      <c r="F179" s="83" t="s">
        <v>344</v>
      </c>
      <c r="G179" s="89" t="s">
        <v>340</v>
      </c>
      <c r="H179" s="89" t="s">
        <v>333</v>
      </c>
      <c r="I179" s="90">
        <v>2</v>
      </c>
      <c r="J179" s="90">
        <v>1</v>
      </c>
      <c r="K179">
        <v>1</v>
      </c>
      <c r="L179" s="53" t="s">
        <v>59</v>
      </c>
      <c r="M179" s="42">
        <v>41</v>
      </c>
      <c r="N179" s="2">
        <f>M179/I179</f>
        <v>20.5</v>
      </c>
      <c r="O179" t="s">
        <v>41</v>
      </c>
      <c r="P179" t="s">
        <v>190</v>
      </c>
      <c r="Q179" s="42">
        <f>N179*AP179*Raumgewichte!$E$31</f>
        <v>246</v>
      </c>
      <c r="V179"/>
      <c r="AN179" s="42">
        <f>Q179*CN!$C$3</f>
        <v>101.9908971534</v>
      </c>
      <c r="AO179" s="42">
        <f>Q179*CN!$C$4</f>
        <v>6.5374500000000006</v>
      </c>
      <c r="AP179">
        <v>1</v>
      </c>
    </row>
    <row r="180" spans="1:42" x14ac:dyDescent="0.25">
      <c r="A180" s="83">
        <v>2012</v>
      </c>
      <c r="B180" s="84">
        <v>41039</v>
      </c>
      <c r="C180" s="84">
        <v>41041</v>
      </c>
      <c r="D180" s="83" t="s">
        <v>86</v>
      </c>
      <c r="E180" s="83" t="s">
        <v>86</v>
      </c>
      <c r="F180" s="83" t="s">
        <v>344</v>
      </c>
      <c r="G180" s="89" t="s">
        <v>340</v>
      </c>
      <c r="H180" s="89" t="s">
        <v>333</v>
      </c>
      <c r="I180" s="90">
        <v>2</v>
      </c>
      <c r="J180" s="90">
        <v>2</v>
      </c>
      <c r="K180">
        <v>1</v>
      </c>
      <c r="L180" s="53" t="s">
        <v>64</v>
      </c>
      <c r="M180" s="42">
        <v>58</v>
      </c>
      <c r="N180" s="2">
        <f>M180/I180</f>
        <v>29</v>
      </c>
      <c r="O180" t="s">
        <v>41</v>
      </c>
      <c r="P180" t="s">
        <v>190</v>
      </c>
      <c r="Q180" s="42">
        <f>N180*AP180*Raumgewichte!$E$31</f>
        <v>696</v>
      </c>
      <c r="V180"/>
      <c r="AN180" s="42">
        <f>Q180*CN!$C$3</f>
        <v>288.55961145840001</v>
      </c>
      <c r="AO180" s="42">
        <f>Q180*CN!$C$4</f>
        <v>18.496200000000002</v>
      </c>
      <c r="AP180">
        <v>2</v>
      </c>
    </row>
    <row r="181" spans="1:42" x14ac:dyDescent="0.25">
      <c r="A181" s="83">
        <v>2012</v>
      </c>
      <c r="B181" s="84">
        <v>41114</v>
      </c>
      <c r="D181" s="83" t="s">
        <v>85</v>
      </c>
      <c r="E181" s="83" t="s">
        <v>326</v>
      </c>
      <c r="F181" s="83" t="s">
        <v>344</v>
      </c>
      <c r="G181" s="89" t="s">
        <v>340</v>
      </c>
      <c r="H181" s="89" t="s">
        <v>333</v>
      </c>
      <c r="I181" s="90">
        <v>2</v>
      </c>
      <c r="J181" s="90">
        <v>2</v>
      </c>
      <c r="L181" s="53"/>
      <c r="M181" s="42">
        <v>165</v>
      </c>
      <c r="N181" s="2">
        <v>82.5</v>
      </c>
      <c r="O181" t="s">
        <v>53</v>
      </c>
      <c r="P181" s="42">
        <f>N181*100</f>
        <v>8250</v>
      </c>
      <c r="Q181" s="42">
        <f>P181*Trockengewichte!$E$7</f>
        <v>3052.5</v>
      </c>
      <c r="V181"/>
      <c r="AN181" s="42">
        <f>Q181*CN!$C$3</f>
        <v>1265.5577787022501</v>
      </c>
      <c r="AO181" s="42">
        <f>Q181*CN!$C$4</f>
        <v>81.1201875</v>
      </c>
      <c r="AP181" t="s">
        <v>190</v>
      </c>
    </row>
    <row r="182" spans="1:42" x14ac:dyDescent="0.25">
      <c r="A182" s="83">
        <v>2012</v>
      </c>
      <c r="B182" s="84">
        <v>41151</v>
      </c>
      <c r="C182" s="84">
        <v>41156</v>
      </c>
      <c r="D182" s="83" t="s">
        <v>86</v>
      </c>
      <c r="E182" s="83" t="s">
        <v>86</v>
      </c>
      <c r="F182" s="83" t="s">
        <v>344</v>
      </c>
      <c r="G182" s="89" t="s">
        <v>340</v>
      </c>
      <c r="H182" s="89" t="s">
        <v>333</v>
      </c>
      <c r="I182" s="90">
        <v>2</v>
      </c>
      <c r="J182" s="90">
        <v>2</v>
      </c>
      <c r="K182">
        <v>3</v>
      </c>
      <c r="L182" s="7" t="s">
        <v>63</v>
      </c>
      <c r="M182" s="42">
        <v>70</v>
      </c>
      <c r="N182" s="2">
        <f>M182/I182</f>
        <v>35</v>
      </c>
      <c r="O182" t="s">
        <v>41</v>
      </c>
      <c r="P182" t="s">
        <v>190</v>
      </c>
      <c r="Q182" s="42">
        <f>N182*AP182*Raumgewichte!$E$31</f>
        <v>2100</v>
      </c>
      <c r="V182"/>
      <c r="AN182" s="42">
        <f>Q182*CN!$C$3</f>
        <v>870.65400008999995</v>
      </c>
      <c r="AO182" s="42">
        <f>Q182*CN!$C$4</f>
        <v>55.807500000000005</v>
      </c>
      <c r="AP182">
        <v>5</v>
      </c>
    </row>
    <row r="183" spans="1:42" x14ac:dyDescent="0.25">
      <c r="A183" s="83">
        <v>2012</v>
      </c>
      <c r="B183" s="84">
        <v>41201</v>
      </c>
      <c r="C183" s="84">
        <v>41201</v>
      </c>
      <c r="D183" s="83" t="s">
        <v>86</v>
      </c>
      <c r="E183" s="83" t="s">
        <v>86</v>
      </c>
      <c r="F183" s="83" t="s">
        <v>344</v>
      </c>
      <c r="G183" s="89" t="s">
        <v>340</v>
      </c>
      <c r="H183" s="89" t="s">
        <v>333</v>
      </c>
      <c r="I183" s="90">
        <v>2</v>
      </c>
      <c r="J183" s="90">
        <v>2</v>
      </c>
      <c r="K183">
        <v>4</v>
      </c>
      <c r="L183" s="53" t="s">
        <v>60</v>
      </c>
      <c r="M183" s="42">
        <v>48</v>
      </c>
      <c r="N183" s="2">
        <f>M183/I183</f>
        <v>24</v>
      </c>
      <c r="O183" t="s">
        <v>41</v>
      </c>
      <c r="P183" t="s">
        <v>190</v>
      </c>
      <c r="Q183" s="42">
        <f>N183*AP183*Raumgewichte!$E$31</f>
        <v>288</v>
      </c>
      <c r="V183"/>
      <c r="AN183" s="42">
        <f>Q183*CN!$C$3</f>
        <v>119.4039771552</v>
      </c>
      <c r="AO183" s="42">
        <f>Q183*CN!$C$4</f>
        <v>7.6536000000000008</v>
      </c>
      <c r="AP183">
        <v>1</v>
      </c>
    </row>
    <row r="184" spans="1:42" x14ac:dyDescent="0.25">
      <c r="A184" s="83">
        <v>2013</v>
      </c>
      <c r="B184" s="84">
        <v>41382</v>
      </c>
      <c r="C184" s="85"/>
      <c r="D184" s="85" t="s">
        <v>87</v>
      </c>
      <c r="E184" s="85" t="s">
        <v>83</v>
      </c>
      <c r="F184" s="85" t="s">
        <v>342</v>
      </c>
      <c r="G184" s="89" t="s">
        <v>338</v>
      </c>
      <c r="H184" s="89" t="s">
        <v>333</v>
      </c>
      <c r="I184" s="90">
        <v>1.28</v>
      </c>
      <c r="J184" s="90">
        <v>1.28</v>
      </c>
      <c r="L184" s="7" t="s">
        <v>65</v>
      </c>
      <c r="M184" s="31">
        <v>12</v>
      </c>
      <c r="N184" s="25">
        <v>9.3800000000000008</v>
      </c>
      <c r="O184" s="24" t="s">
        <v>30</v>
      </c>
      <c r="P184" s="31">
        <f>N184*1000</f>
        <v>9380</v>
      </c>
      <c r="Q184" s="31">
        <f>P184*V184/100</f>
        <v>1397.62</v>
      </c>
      <c r="R184" s="24">
        <v>11.7</v>
      </c>
      <c r="S184" s="24">
        <v>14.4</v>
      </c>
      <c r="T184" s="24">
        <v>49.3</v>
      </c>
      <c r="U184" s="24">
        <v>13</v>
      </c>
      <c r="V184" s="27">
        <v>14.9</v>
      </c>
      <c r="W184" s="27">
        <v>19.2</v>
      </c>
      <c r="X184" s="27">
        <v>90.9</v>
      </c>
      <c r="Y184" s="27">
        <v>468.3</v>
      </c>
      <c r="Z184" s="27">
        <v>7.36</v>
      </c>
      <c r="AA184" s="27"/>
      <c r="AB184" s="27">
        <v>33.700000000000003</v>
      </c>
      <c r="AC184" s="27">
        <v>4.04</v>
      </c>
      <c r="AD184" s="27" t="s">
        <v>103</v>
      </c>
      <c r="AE184" s="27">
        <v>13.91</v>
      </c>
      <c r="AF184" s="27">
        <v>3.2</v>
      </c>
      <c r="AG184" s="27">
        <v>4.51</v>
      </c>
      <c r="AH184" s="27">
        <v>10.34</v>
      </c>
      <c r="AI184" s="29">
        <v>29.4</v>
      </c>
      <c r="AJ184" s="29">
        <v>35.39</v>
      </c>
      <c r="AK184" s="27">
        <v>19</v>
      </c>
      <c r="AL184" s="27">
        <v>5.4</v>
      </c>
      <c r="AM184" s="27">
        <v>4.0599999999999996</v>
      </c>
      <c r="AN184" s="42">
        <f>Q184*Y184/1000</f>
        <v>654.50544600000001</v>
      </c>
      <c r="AO184" s="42">
        <f>Q184*AB184/1000</f>
        <v>47.099794000000003</v>
      </c>
      <c r="AP184" t="s">
        <v>190</v>
      </c>
    </row>
    <row r="185" spans="1:42" x14ac:dyDescent="0.25">
      <c r="A185" s="83">
        <v>2013</v>
      </c>
      <c r="B185" s="84">
        <v>41479</v>
      </c>
      <c r="C185" s="86">
        <v>41479</v>
      </c>
      <c r="D185" s="85" t="s">
        <v>87</v>
      </c>
      <c r="E185" s="85" t="s">
        <v>84</v>
      </c>
      <c r="F185" s="85" t="s">
        <v>342</v>
      </c>
      <c r="G185" s="89" t="s">
        <v>338</v>
      </c>
      <c r="H185" s="89" t="s">
        <v>333</v>
      </c>
      <c r="I185" s="90">
        <v>1.28</v>
      </c>
      <c r="J185" s="90">
        <v>1.28</v>
      </c>
      <c r="L185" s="7" t="s">
        <v>66</v>
      </c>
      <c r="M185" s="31">
        <v>70</v>
      </c>
      <c r="N185" s="25">
        <v>35</v>
      </c>
      <c r="O185" s="24" t="s">
        <v>31</v>
      </c>
      <c r="P185" s="24">
        <f>N185*1000</f>
        <v>35000</v>
      </c>
      <c r="Q185" s="31">
        <f>P185*V185/100</f>
        <v>280</v>
      </c>
      <c r="R185" s="24">
        <v>13.5</v>
      </c>
      <c r="S185" s="24">
        <v>4.5</v>
      </c>
      <c r="T185" s="24">
        <v>43.8</v>
      </c>
      <c r="U185" s="24">
        <v>2.5</v>
      </c>
      <c r="V185" s="26">
        <v>0.8</v>
      </c>
      <c r="W185" s="28">
        <v>40.9</v>
      </c>
      <c r="X185" s="28">
        <v>59.1</v>
      </c>
      <c r="Y185" s="28">
        <v>342.9</v>
      </c>
      <c r="Z185" s="26">
        <v>7.46</v>
      </c>
      <c r="AA185" s="26"/>
      <c r="AB185" s="28">
        <v>74.5</v>
      </c>
      <c r="AC185" s="28">
        <v>41.4</v>
      </c>
      <c r="AD185" s="26">
        <v>6.58</v>
      </c>
      <c r="AE185" s="26">
        <v>4.5999999999999996</v>
      </c>
      <c r="AF185" s="28">
        <v>14</v>
      </c>
      <c r="AG185" s="26">
        <v>8.5399999999999991</v>
      </c>
      <c r="AH185" s="26">
        <v>19.57</v>
      </c>
      <c r="AI185" s="31">
        <v>132</v>
      </c>
      <c r="AJ185" s="26">
        <v>159.35</v>
      </c>
      <c r="AK185" s="28">
        <v>24.6</v>
      </c>
      <c r="AL185" s="26">
        <v>8.56</v>
      </c>
      <c r="AM185" s="26">
        <v>4.5199999999999996</v>
      </c>
      <c r="AN185" s="42">
        <f>Q185*Y185/1000</f>
        <v>96.012</v>
      </c>
      <c r="AO185" s="42">
        <f>Q185*AB185/1000</f>
        <v>20.86</v>
      </c>
      <c r="AP185">
        <v>0</v>
      </c>
    </row>
    <row r="186" spans="1:42" x14ac:dyDescent="0.25">
      <c r="A186" s="83">
        <v>2013</v>
      </c>
      <c r="B186" s="84">
        <v>41396</v>
      </c>
      <c r="C186" s="84">
        <v>41397</v>
      </c>
      <c r="D186" s="83" t="s">
        <v>86</v>
      </c>
      <c r="E186" s="83" t="s">
        <v>86</v>
      </c>
      <c r="F186" s="83" t="s">
        <v>342</v>
      </c>
      <c r="G186" s="89" t="s">
        <v>340</v>
      </c>
      <c r="H186" s="89" t="s">
        <v>333</v>
      </c>
      <c r="I186" s="90">
        <v>1.28</v>
      </c>
      <c r="J186" s="90">
        <v>1.28</v>
      </c>
      <c r="L186" s="7" t="s">
        <v>67</v>
      </c>
      <c r="M186" s="42">
        <v>49</v>
      </c>
      <c r="N186" s="2">
        <f>M186/I186</f>
        <v>38.28125</v>
      </c>
      <c r="O186" t="s">
        <v>41</v>
      </c>
      <c r="P186" t="s">
        <v>190</v>
      </c>
      <c r="Q186" s="42">
        <f>N186*AP186*Raumgewichte!$E$31</f>
        <v>459.375</v>
      </c>
      <c r="V186"/>
      <c r="AN186" s="42">
        <f>Q186*CN!$C$3</f>
        <v>190.4555625196875</v>
      </c>
      <c r="AO186" s="42">
        <f>Q186*CN!$C$4</f>
        <v>12.207890625000001</v>
      </c>
      <c r="AP186">
        <v>1</v>
      </c>
    </row>
    <row r="187" spans="1:42" x14ac:dyDescent="0.25">
      <c r="A187" s="83">
        <v>2013</v>
      </c>
      <c r="B187" s="84">
        <v>41431</v>
      </c>
      <c r="C187" s="84">
        <v>41434</v>
      </c>
      <c r="D187" s="83" t="s">
        <v>86</v>
      </c>
      <c r="E187" s="83" t="s">
        <v>86</v>
      </c>
      <c r="F187" s="83" t="s">
        <v>342</v>
      </c>
      <c r="G187" s="89" t="s">
        <v>340</v>
      </c>
      <c r="H187" s="89" t="s">
        <v>333</v>
      </c>
      <c r="I187" s="90">
        <v>1.28</v>
      </c>
      <c r="J187" s="90">
        <v>1.28</v>
      </c>
      <c r="L187" s="7" t="s">
        <v>68</v>
      </c>
      <c r="M187" s="42">
        <v>34</v>
      </c>
      <c r="N187" s="2">
        <f>M187/I187</f>
        <v>26.5625</v>
      </c>
      <c r="O187" t="s">
        <v>41</v>
      </c>
      <c r="P187" t="s">
        <v>190</v>
      </c>
      <c r="Q187" s="42">
        <f>N187*AP187*Raumgewichte!$E$31</f>
        <v>956.25</v>
      </c>
      <c r="V187"/>
      <c r="AN187" s="42">
        <f>Q187*CN!$C$3</f>
        <v>396.45851789812497</v>
      </c>
      <c r="AO187" s="42">
        <f>Q187*CN!$C$4</f>
        <v>25.412343750000002</v>
      </c>
      <c r="AP187">
        <v>3</v>
      </c>
    </row>
    <row r="188" spans="1:42" x14ac:dyDescent="0.25">
      <c r="A188" s="83">
        <v>2013</v>
      </c>
      <c r="B188" s="84">
        <v>41478</v>
      </c>
      <c r="D188" s="83" t="s">
        <v>85</v>
      </c>
      <c r="E188" s="83" t="s">
        <v>322</v>
      </c>
      <c r="F188" s="83" t="s">
        <v>342</v>
      </c>
      <c r="G188" s="89" t="s">
        <v>340</v>
      </c>
      <c r="H188" s="89" t="s">
        <v>333</v>
      </c>
      <c r="I188" s="90">
        <v>1.28</v>
      </c>
      <c r="J188" s="90">
        <v>1.28</v>
      </c>
      <c r="M188" s="42">
        <v>22.5</v>
      </c>
      <c r="N188" s="2">
        <v>11.25</v>
      </c>
      <c r="O188" t="s">
        <v>53</v>
      </c>
      <c r="P188" s="42">
        <f>N188*100</f>
        <v>1125</v>
      </c>
      <c r="Q188" s="42">
        <f>P188*Trockengewichte!$E$5</f>
        <v>967.5</v>
      </c>
      <c r="V188"/>
      <c r="AN188" s="42">
        <f>Q188*CN!$C$3</f>
        <v>401.12273575575</v>
      </c>
      <c r="AO188" s="42">
        <f>Q188*CN!$C$4</f>
        <v>25.711312500000002</v>
      </c>
      <c r="AP188" t="s">
        <v>190</v>
      </c>
    </row>
    <row r="189" spans="1:42" x14ac:dyDescent="0.25">
      <c r="A189" s="83">
        <v>2013</v>
      </c>
      <c r="B189" s="84">
        <v>41540</v>
      </c>
      <c r="D189" s="83" t="s">
        <v>86</v>
      </c>
      <c r="E189" s="83" t="s">
        <v>86</v>
      </c>
      <c r="F189" s="83" t="s">
        <v>342</v>
      </c>
      <c r="G189" s="89" t="s">
        <v>340</v>
      </c>
      <c r="H189" s="89" t="s">
        <v>333</v>
      </c>
      <c r="I189" s="90">
        <v>1.28</v>
      </c>
      <c r="J189" s="90">
        <v>1.28</v>
      </c>
      <c r="L189" s="7" t="s">
        <v>68</v>
      </c>
      <c r="M189" s="42">
        <v>34</v>
      </c>
      <c r="N189" s="2">
        <f>M189/I189</f>
        <v>26.5625</v>
      </c>
      <c r="O189" t="s">
        <v>41</v>
      </c>
      <c r="P189" t="s">
        <v>190</v>
      </c>
      <c r="Q189" s="42">
        <f>N189*AP189*Raumgewichte!$E$31</f>
        <v>1275</v>
      </c>
      <c r="V189"/>
      <c r="AN189" s="42">
        <f>Q189*CN!$C$3</f>
        <v>528.61135719749996</v>
      </c>
      <c r="AO189" s="42">
        <f>Q189*CN!$C$4</f>
        <v>33.883125</v>
      </c>
      <c r="AP189">
        <v>4</v>
      </c>
    </row>
    <row r="190" spans="1:42" x14ac:dyDescent="0.25">
      <c r="A190" s="83">
        <v>2013</v>
      </c>
      <c r="B190" s="84">
        <v>41585</v>
      </c>
      <c r="C190" s="84">
        <v>41591</v>
      </c>
      <c r="D190" s="83" t="s">
        <v>86</v>
      </c>
      <c r="E190" s="83" t="s">
        <v>86</v>
      </c>
      <c r="F190" s="83" t="s">
        <v>342</v>
      </c>
      <c r="G190" s="89" t="s">
        <v>340</v>
      </c>
      <c r="H190" s="89" t="s">
        <v>333</v>
      </c>
      <c r="I190" s="90">
        <v>1.28</v>
      </c>
      <c r="J190" s="90">
        <v>1.28</v>
      </c>
      <c r="L190" s="7" t="s">
        <v>69</v>
      </c>
      <c r="M190" s="42">
        <v>15</v>
      </c>
      <c r="N190" s="2">
        <f>M190/I190</f>
        <v>11.71875</v>
      </c>
      <c r="O190" t="s">
        <v>41</v>
      </c>
      <c r="P190" t="s">
        <v>190</v>
      </c>
      <c r="Q190" s="42">
        <f>N190*AP190*Raumgewichte!$E$32</f>
        <v>105.46875</v>
      </c>
      <c r="V190"/>
      <c r="AN190" s="42">
        <f>Q190*CN!$C$3</f>
        <v>43.727042415234372</v>
      </c>
      <c r="AO190" s="42">
        <f>Q190*CN!$C$4</f>
        <v>2.8028320312500004</v>
      </c>
      <c r="AP190">
        <v>6</v>
      </c>
    </row>
    <row r="191" spans="1:42" x14ac:dyDescent="0.25">
      <c r="A191" s="83">
        <v>2013</v>
      </c>
      <c r="B191" s="84">
        <v>41466</v>
      </c>
      <c r="D191" s="83" t="s">
        <v>85</v>
      </c>
      <c r="E191" s="83" t="s">
        <v>322</v>
      </c>
      <c r="F191" s="83" t="s">
        <v>342</v>
      </c>
      <c r="G191" s="89" t="s">
        <v>340</v>
      </c>
      <c r="H191" s="89" t="s">
        <v>335</v>
      </c>
      <c r="I191" s="90">
        <v>0.21</v>
      </c>
      <c r="J191" s="90">
        <v>0.21</v>
      </c>
      <c r="L191" t="s">
        <v>323</v>
      </c>
      <c r="M191" s="42">
        <v>15</v>
      </c>
      <c r="N191" s="2">
        <v>30</v>
      </c>
      <c r="O191" t="s">
        <v>53</v>
      </c>
      <c r="P191" s="42">
        <f>N191*100</f>
        <v>3000</v>
      </c>
      <c r="Q191" s="42">
        <f>P191*Trockengewichte!$E$5</f>
        <v>2580</v>
      </c>
      <c r="V191"/>
      <c r="AN191" s="42">
        <f>Q191*CN!$C$3</f>
        <v>1069.6606286819999</v>
      </c>
      <c r="AO191" s="42">
        <f>Q191*CN!$C$4</f>
        <v>68.563500000000005</v>
      </c>
      <c r="AP191" t="s">
        <v>190</v>
      </c>
    </row>
    <row r="192" spans="1:42" x14ac:dyDescent="0.25">
      <c r="A192" s="83">
        <v>2013</v>
      </c>
      <c r="B192" s="84">
        <v>41540</v>
      </c>
      <c r="C192" s="84">
        <v>41544</v>
      </c>
      <c r="D192" s="83" t="s">
        <v>86</v>
      </c>
      <c r="E192" s="83" t="s">
        <v>86</v>
      </c>
      <c r="F192" s="83" t="s">
        <v>342</v>
      </c>
      <c r="G192" s="89" t="s">
        <v>340</v>
      </c>
      <c r="H192" s="89" t="s">
        <v>335</v>
      </c>
      <c r="I192" s="90">
        <v>0.21</v>
      </c>
      <c r="J192" s="90">
        <v>0.21</v>
      </c>
      <c r="L192" s="7" t="s">
        <v>68</v>
      </c>
      <c r="M192" s="42">
        <v>34</v>
      </c>
      <c r="N192" s="2">
        <f>M192/I192</f>
        <v>161.9047619047619</v>
      </c>
      <c r="O192" t="s">
        <v>41</v>
      </c>
      <c r="P192" t="s">
        <v>190</v>
      </c>
      <c r="Q192" s="42">
        <f>N192*AP192*Raumgewichte!$E$31</f>
        <v>7771.4285714285706</v>
      </c>
      <c r="V192"/>
      <c r="AN192" s="42">
        <f>Q192*CN!$C$3</f>
        <v>3222.0120819657141</v>
      </c>
      <c r="AO192" s="42">
        <f>Q192*CN!$C$4</f>
        <v>206.52571428571429</v>
      </c>
      <c r="AP192">
        <v>4</v>
      </c>
    </row>
    <row r="193" spans="1:45" x14ac:dyDescent="0.25">
      <c r="A193" s="83">
        <v>2013</v>
      </c>
      <c r="B193" s="84">
        <v>41382</v>
      </c>
      <c r="C193" s="85"/>
      <c r="D193" s="85" t="s">
        <v>87</v>
      </c>
      <c r="E193" s="85" t="s">
        <v>83</v>
      </c>
      <c r="F193" s="85" t="s">
        <v>343</v>
      </c>
      <c r="G193" s="89" t="s">
        <v>338</v>
      </c>
      <c r="H193" s="89" t="s">
        <v>336</v>
      </c>
      <c r="I193" s="90">
        <v>0.68</v>
      </c>
      <c r="J193" s="90">
        <v>0.68</v>
      </c>
      <c r="L193" s="24" t="s">
        <v>65</v>
      </c>
      <c r="M193" s="31">
        <v>8</v>
      </c>
      <c r="N193" s="25">
        <v>11.76</v>
      </c>
      <c r="O193" s="24" t="s">
        <v>30</v>
      </c>
      <c r="P193" s="31">
        <f>N193*1000</f>
        <v>11760</v>
      </c>
      <c r="Q193" s="31">
        <f>P193*V193/100</f>
        <v>1752.24</v>
      </c>
      <c r="R193" s="24">
        <v>14.7</v>
      </c>
      <c r="S193" s="24">
        <v>18.100000000000001</v>
      </c>
      <c r="T193" s="24">
        <v>61.9</v>
      </c>
      <c r="U193" s="24">
        <v>9.4</v>
      </c>
      <c r="V193" s="27">
        <v>14.9</v>
      </c>
      <c r="W193" s="27">
        <v>19.2</v>
      </c>
      <c r="X193" s="27">
        <v>90.9</v>
      </c>
      <c r="Y193" s="27">
        <v>468.3</v>
      </c>
      <c r="Z193" s="27">
        <v>7.36</v>
      </c>
      <c r="AA193" s="27"/>
      <c r="AB193" s="27">
        <v>33.700000000000003</v>
      </c>
      <c r="AC193" s="27">
        <v>4.04</v>
      </c>
      <c r="AD193" s="27" t="s">
        <v>103</v>
      </c>
      <c r="AE193" s="27">
        <v>13.91</v>
      </c>
      <c r="AF193" s="27">
        <v>3.2</v>
      </c>
      <c r="AG193" s="27">
        <v>4.51</v>
      </c>
      <c r="AH193" s="27">
        <v>10.34</v>
      </c>
      <c r="AI193" s="29">
        <v>29.4</v>
      </c>
      <c r="AJ193" s="29">
        <v>35.39</v>
      </c>
      <c r="AK193" s="27">
        <v>19</v>
      </c>
      <c r="AL193" s="27">
        <v>5.4</v>
      </c>
      <c r="AM193" s="27">
        <v>4.0599999999999996</v>
      </c>
      <c r="AN193" s="42">
        <f>Q193*Y193/1000</f>
        <v>820.57399199999998</v>
      </c>
      <c r="AO193" s="42">
        <f>Q193*AB193/1000</f>
        <v>59.050488000000001</v>
      </c>
      <c r="AP193" t="s">
        <v>190</v>
      </c>
    </row>
    <row r="194" spans="1:45" x14ac:dyDescent="0.25">
      <c r="A194" s="83">
        <v>2013</v>
      </c>
      <c r="B194" s="84">
        <v>41473</v>
      </c>
      <c r="C194" s="85"/>
      <c r="D194" s="85" t="s">
        <v>87</v>
      </c>
      <c r="E194" s="85" t="s">
        <v>83</v>
      </c>
      <c r="F194" s="85" t="s">
        <v>343</v>
      </c>
      <c r="G194" s="89" t="s">
        <v>338</v>
      </c>
      <c r="H194" s="89" t="s">
        <v>336</v>
      </c>
      <c r="I194" s="90">
        <v>0.68</v>
      </c>
      <c r="J194" s="90">
        <v>0.68</v>
      </c>
      <c r="L194" s="24" t="s">
        <v>65</v>
      </c>
      <c r="M194" s="31">
        <v>20</v>
      </c>
      <c r="N194" s="25">
        <v>29.41</v>
      </c>
      <c r="O194" s="24" t="s">
        <v>30</v>
      </c>
      <c r="P194" s="31">
        <f>N194*1000</f>
        <v>29410</v>
      </c>
      <c r="Q194" s="31">
        <f>P194*V194/100</f>
        <v>6087.87</v>
      </c>
      <c r="R194" s="24">
        <v>37.1</v>
      </c>
      <c r="S194" s="24">
        <v>82.4</v>
      </c>
      <c r="T194" s="24">
        <v>82.4</v>
      </c>
      <c r="U194" s="24">
        <v>20.6</v>
      </c>
      <c r="V194" s="28">
        <v>20.7</v>
      </c>
      <c r="W194" s="28">
        <v>20.2</v>
      </c>
      <c r="X194" s="28">
        <v>79.8</v>
      </c>
      <c r="Y194" s="28">
        <v>462.8</v>
      </c>
      <c r="Z194" s="26">
        <v>7.57</v>
      </c>
      <c r="AA194" s="27"/>
      <c r="AB194" s="28">
        <v>14.4</v>
      </c>
      <c r="AC194" s="26">
        <v>3.45</v>
      </c>
      <c r="AD194" s="30" t="s">
        <v>103</v>
      </c>
      <c r="AE194" s="26">
        <v>32.049999999999997</v>
      </c>
      <c r="AF194" s="28">
        <v>7</v>
      </c>
      <c r="AG194" s="31">
        <v>649</v>
      </c>
      <c r="AH194" s="26">
        <v>14.87</v>
      </c>
      <c r="AI194" s="28">
        <v>15.6</v>
      </c>
      <c r="AJ194" s="26">
        <v>18.739999999999998</v>
      </c>
      <c r="AK194" s="28">
        <v>51.9</v>
      </c>
      <c r="AL194" s="26">
        <v>5.29</v>
      </c>
      <c r="AM194" s="26">
        <v>2.59</v>
      </c>
      <c r="AN194" s="42">
        <f>Q194*Y194/1000</f>
        <v>2817.4662360000002</v>
      </c>
      <c r="AO194" s="42">
        <f>Q194*AB194/1000</f>
        <v>87.665327999999988</v>
      </c>
      <c r="AP194" t="s">
        <v>190</v>
      </c>
    </row>
    <row r="195" spans="1:45" x14ac:dyDescent="0.25">
      <c r="A195" s="83">
        <v>2013</v>
      </c>
      <c r="B195" s="84">
        <v>41456</v>
      </c>
      <c r="C195" s="84">
        <v>41457</v>
      </c>
      <c r="D195" s="83" t="s">
        <v>85</v>
      </c>
      <c r="E195" s="83" t="s">
        <v>326</v>
      </c>
      <c r="F195" s="83" t="s">
        <v>343</v>
      </c>
      <c r="G195" s="89" t="s">
        <v>340</v>
      </c>
      <c r="H195" s="89" t="s">
        <v>336</v>
      </c>
      <c r="I195" s="90">
        <v>0.68</v>
      </c>
      <c r="J195" s="90">
        <v>0.68</v>
      </c>
      <c r="M195" s="42">
        <v>75</v>
      </c>
      <c r="N195" s="2">
        <v>110.29</v>
      </c>
      <c r="O195" t="s">
        <v>53</v>
      </c>
      <c r="P195" s="42">
        <f>N195*100</f>
        <v>11029</v>
      </c>
      <c r="Q195" s="42">
        <f>P195*Trockengewichte!$E$7</f>
        <v>4080.73</v>
      </c>
      <c r="V195"/>
      <c r="AN195" s="42">
        <f>Q195*CN!$C$3</f>
        <v>1691.8589989463169</v>
      </c>
      <c r="AO195" s="42">
        <f>Q195*CN!$C$4</f>
        <v>108.44539975000001</v>
      </c>
      <c r="AP195">
        <v>1</v>
      </c>
    </row>
    <row r="196" spans="1:45" x14ac:dyDescent="0.25">
      <c r="A196" s="83">
        <v>2013</v>
      </c>
      <c r="B196" s="84">
        <v>41519</v>
      </c>
      <c r="C196" s="84">
        <v>41521</v>
      </c>
      <c r="D196" s="83" t="s">
        <v>85</v>
      </c>
      <c r="E196" s="83" t="s">
        <v>322</v>
      </c>
      <c r="F196" s="83" t="s">
        <v>343</v>
      </c>
      <c r="G196" s="89" t="s">
        <v>340</v>
      </c>
      <c r="H196" s="89" t="s">
        <v>336</v>
      </c>
      <c r="I196" s="90">
        <v>0.68</v>
      </c>
      <c r="J196" s="90">
        <v>0.68</v>
      </c>
      <c r="M196" s="42">
        <v>15</v>
      </c>
      <c r="N196" s="2">
        <v>22.06</v>
      </c>
      <c r="O196" t="s">
        <v>53</v>
      </c>
      <c r="P196" s="42">
        <f>N196*100</f>
        <v>2206</v>
      </c>
      <c r="Q196" s="42">
        <f>P196*Trockengewichte!$E$6</f>
        <v>1544.1999999999998</v>
      </c>
      <c r="V196"/>
      <c r="AN196" s="42">
        <f>Q196*CN!$C$3</f>
        <v>640.22090806617996</v>
      </c>
      <c r="AO196" s="42">
        <f>Q196*CN!$C$4</f>
        <v>41.037115</v>
      </c>
      <c r="AP196">
        <v>2</v>
      </c>
    </row>
    <row r="197" spans="1:45" x14ac:dyDescent="0.25">
      <c r="A197" s="83">
        <v>2013</v>
      </c>
      <c r="B197" s="84">
        <v>41466</v>
      </c>
      <c r="C197" s="84">
        <v>41467</v>
      </c>
      <c r="D197" s="83" t="s">
        <v>85</v>
      </c>
      <c r="E197" s="83" t="s">
        <v>322</v>
      </c>
      <c r="F197" s="83" t="s">
        <v>343</v>
      </c>
      <c r="G197" s="89" t="s">
        <v>340</v>
      </c>
      <c r="H197" s="89" t="s">
        <v>335</v>
      </c>
      <c r="I197" s="90">
        <v>0.5</v>
      </c>
      <c r="J197" s="90">
        <v>0.5</v>
      </c>
      <c r="L197" t="s">
        <v>324</v>
      </c>
      <c r="M197" s="42">
        <v>9</v>
      </c>
      <c r="N197" s="2">
        <v>42.86</v>
      </c>
      <c r="O197" t="s">
        <v>53</v>
      </c>
      <c r="P197" s="42">
        <f>N197*100</f>
        <v>4286</v>
      </c>
      <c r="Q197" s="42">
        <f>P197*Trockengewichte!$E$5</f>
        <v>3685.96</v>
      </c>
      <c r="V197"/>
      <c r="AN197" s="42">
        <f>Q197*CN!$C$3</f>
        <v>1528.1884848436839</v>
      </c>
      <c r="AO197" s="42">
        <f>Q197*CN!$C$4</f>
        <v>97.954387000000011</v>
      </c>
      <c r="AP197">
        <v>1</v>
      </c>
    </row>
    <row r="198" spans="1:45" x14ac:dyDescent="0.25">
      <c r="A198" s="83">
        <v>2013</v>
      </c>
      <c r="B198" s="84">
        <v>41381</v>
      </c>
      <c r="C198" s="85"/>
      <c r="D198" s="85" t="s">
        <v>87</v>
      </c>
      <c r="E198" s="85" t="s">
        <v>83</v>
      </c>
      <c r="F198" s="85" t="s">
        <v>344</v>
      </c>
      <c r="G198" s="89" t="s">
        <v>338</v>
      </c>
      <c r="H198" s="89" t="s">
        <v>333</v>
      </c>
      <c r="I198" s="90">
        <v>2</v>
      </c>
      <c r="J198" s="90">
        <v>2</v>
      </c>
      <c r="L198" s="24" t="s">
        <v>65</v>
      </c>
      <c r="M198" s="31">
        <v>20</v>
      </c>
      <c r="N198" s="25">
        <v>10</v>
      </c>
      <c r="O198" s="24" t="s">
        <v>30</v>
      </c>
      <c r="P198" s="31">
        <f>N198*1000</f>
        <v>10000</v>
      </c>
      <c r="Q198" s="31">
        <f>P198*V198/100</f>
        <v>1490</v>
      </c>
      <c r="R198" s="24">
        <v>12.5</v>
      </c>
      <c r="S198" s="24">
        <v>15.4</v>
      </c>
      <c r="T198" s="24">
        <v>52.6</v>
      </c>
      <c r="U198" s="24">
        <v>8</v>
      </c>
      <c r="V198" s="27">
        <v>14.9</v>
      </c>
      <c r="W198" s="27">
        <v>19.2</v>
      </c>
      <c r="X198" s="27">
        <v>90.9</v>
      </c>
      <c r="Y198" s="27">
        <v>468.3</v>
      </c>
      <c r="Z198" s="27">
        <v>7.36</v>
      </c>
      <c r="AA198" s="27"/>
      <c r="AB198" s="27">
        <v>33.700000000000003</v>
      </c>
      <c r="AC198" s="27">
        <v>4.04</v>
      </c>
      <c r="AD198" s="27" t="s">
        <v>103</v>
      </c>
      <c r="AE198" s="27">
        <v>13.91</v>
      </c>
      <c r="AF198" s="27">
        <v>3.2</v>
      </c>
      <c r="AG198" s="27">
        <v>4.51</v>
      </c>
      <c r="AH198" s="27">
        <v>10.34</v>
      </c>
      <c r="AI198" s="29">
        <v>29.4</v>
      </c>
      <c r="AJ198" s="29">
        <v>35.39</v>
      </c>
      <c r="AK198" s="27">
        <v>19</v>
      </c>
      <c r="AL198" s="27">
        <v>5.4</v>
      </c>
      <c r="AM198" s="27">
        <v>4.0599999999999996</v>
      </c>
      <c r="AN198" s="42">
        <f>Q198*Y198/1000</f>
        <v>697.76700000000005</v>
      </c>
      <c r="AO198" s="42">
        <f>Q198*AB198/1000</f>
        <v>50.213000000000008</v>
      </c>
      <c r="AP198" t="s">
        <v>190</v>
      </c>
    </row>
    <row r="199" spans="1:45" x14ac:dyDescent="0.25">
      <c r="A199" s="83">
        <v>2013</v>
      </c>
      <c r="B199" s="84">
        <v>41479</v>
      </c>
      <c r="C199" s="85"/>
      <c r="D199" s="85" t="s">
        <v>87</v>
      </c>
      <c r="E199" s="85" t="s">
        <v>84</v>
      </c>
      <c r="F199" s="85" t="s">
        <v>344</v>
      </c>
      <c r="G199" s="89" t="s">
        <v>338</v>
      </c>
      <c r="H199" s="89" t="s">
        <v>333</v>
      </c>
      <c r="I199" s="90">
        <v>2</v>
      </c>
      <c r="J199" s="90">
        <v>2</v>
      </c>
      <c r="L199" s="24" t="s">
        <v>66</v>
      </c>
      <c r="M199" s="31">
        <v>35</v>
      </c>
      <c r="N199" s="25">
        <v>27.34</v>
      </c>
      <c r="O199" s="24" t="s">
        <v>31</v>
      </c>
      <c r="P199" s="24">
        <f>N199*1000</f>
        <v>27340</v>
      </c>
      <c r="Q199" s="31">
        <f>P199*V199/100</f>
        <v>218.72</v>
      </c>
      <c r="R199" s="24">
        <v>10.5</v>
      </c>
      <c r="S199" s="24">
        <v>3.6</v>
      </c>
      <c r="T199" s="24">
        <v>34.200000000000003</v>
      </c>
      <c r="U199" s="24">
        <v>1.9</v>
      </c>
      <c r="V199" s="26">
        <v>0.8</v>
      </c>
      <c r="W199" s="28">
        <v>43</v>
      </c>
      <c r="X199" s="28">
        <v>57</v>
      </c>
      <c r="Y199" s="28">
        <v>330.3</v>
      </c>
      <c r="Z199" s="26">
        <v>7.42</v>
      </c>
      <c r="AA199" s="26"/>
      <c r="AB199" s="28">
        <v>65.099999999999994</v>
      </c>
      <c r="AC199" s="28">
        <v>48.6</v>
      </c>
      <c r="AD199" s="30" t="s">
        <v>103</v>
      </c>
      <c r="AE199" s="30">
        <v>5.07</v>
      </c>
      <c r="AF199" s="28">
        <v>15.6</v>
      </c>
      <c r="AG199" s="26">
        <v>8.76</v>
      </c>
      <c r="AH199" s="26">
        <v>20.07</v>
      </c>
      <c r="AI199" s="31">
        <v>147</v>
      </c>
      <c r="AJ199" s="26">
        <v>177.01</v>
      </c>
      <c r="AK199" s="28">
        <v>24.6</v>
      </c>
      <c r="AL199" s="26">
        <v>8.8000000000000007</v>
      </c>
      <c r="AM199" s="26">
        <v>4.63</v>
      </c>
      <c r="AN199" s="42">
        <f>Q199*Y199/1000</f>
        <v>72.243216000000004</v>
      </c>
      <c r="AO199" s="42">
        <f>Q199*AB199/1000</f>
        <v>14.238671999999999</v>
      </c>
      <c r="AP199" t="s">
        <v>190</v>
      </c>
    </row>
    <row r="200" spans="1:45" ht="12" customHeight="1" x14ac:dyDescent="0.35">
      <c r="A200" s="83">
        <v>2013</v>
      </c>
      <c r="B200" s="84">
        <v>41586</v>
      </c>
      <c r="C200" s="85"/>
      <c r="D200" s="85" t="s">
        <v>87</v>
      </c>
      <c r="E200" s="85" t="s">
        <v>83</v>
      </c>
      <c r="F200" s="85" t="s">
        <v>344</v>
      </c>
      <c r="G200" s="89" t="s">
        <v>338</v>
      </c>
      <c r="H200" s="89" t="s">
        <v>333</v>
      </c>
      <c r="I200" s="90">
        <v>2</v>
      </c>
      <c r="J200" s="90">
        <v>2</v>
      </c>
      <c r="L200" s="24" t="s">
        <v>65</v>
      </c>
      <c r="M200" s="31">
        <v>24</v>
      </c>
      <c r="N200" s="25">
        <v>12</v>
      </c>
      <c r="O200" s="24" t="s">
        <v>30</v>
      </c>
      <c r="P200" s="31">
        <f>N200*1000</f>
        <v>12000</v>
      </c>
      <c r="Q200" s="31">
        <f>P200*Duengeranalyse!$E$74/100</f>
        <v>2382.9176470588231</v>
      </c>
      <c r="R200" s="24">
        <v>15.1</v>
      </c>
      <c r="S200" s="24">
        <v>33.6</v>
      </c>
      <c r="T200" s="24">
        <v>33.6</v>
      </c>
      <c r="U200" s="24">
        <v>8.4</v>
      </c>
      <c r="V200" s="32"/>
      <c r="W200" s="32"/>
      <c r="X200" s="24"/>
      <c r="Y200" s="24"/>
      <c r="Z200" s="32"/>
      <c r="AA200" s="32"/>
      <c r="AB200" s="24"/>
      <c r="AC200" s="24"/>
      <c r="AD200" s="24"/>
      <c r="AE200" s="24"/>
      <c r="AF200" s="24"/>
      <c r="AG200" s="32"/>
      <c r="AH200" s="32"/>
      <c r="AI200" s="32"/>
      <c r="AJ200" s="32"/>
      <c r="AK200" s="32"/>
      <c r="AL200" s="32"/>
      <c r="AM200" s="24"/>
      <c r="AN200" s="42">
        <f>Q200*Duengeranalyse!$H$74/1000</f>
        <v>1111.5736119861592</v>
      </c>
      <c r="AO200" s="42">
        <f>Q200*Duengeranalyse!$K$74/1000</f>
        <v>66.514240110726618</v>
      </c>
      <c r="AP200" t="s">
        <v>190</v>
      </c>
      <c r="AR200" s="10"/>
      <c r="AS200" s="9"/>
    </row>
    <row r="201" spans="1:45" ht="12" customHeight="1" x14ac:dyDescent="0.25">
      <c r="A201" s="83">
        <v>2013</v>
      </c>
      <c r="B201" s="84">
        <v>41398</v>
      </c>
      <c r="C201" s="84">
        <v>41402</v>
      </c>
      <c r="D201" s="83" t="s">
        <v>86</v>
      </c>
      <c r="E201" s="83" t="s">
        <v>86</v>
      </c>
      <c r="F201" s="83" t="s">
        <v>344</v>
      </c>
      <c r="G201" s="89" t="s">
        <v>340</v>
      </c>
      <c r="H201" s="89" t="s">
        <v>333</v>
      </c>
      <c r="I201" s="90">
        <v>2</v>
      </c>
      <c r="J201" s="90">
        <v>2</v>
      </c>
      <c r="L201" s="7" t="s">
        <v>67</v>
      </c>
      <c r="M201" s="42">
        <v>49</v>
      </c>
      <c r="N201" s="2">
        <f>M201/I201</f>
        <v>24.5</v>
      </c>
      <c r="O201" t="s">
        <v>41</v>
      </c>
      <c r="P201" t="s">
        <v>190</v>
      </c>
      <c r="Q201" s="42">
        <f>N201*AP201*Raumgewichte!$E$31</f>
        <v>1176</v>
      </c>
      <c r="V201"/>
      <c r="AN201" s="42">
        <f>Q201*CN!$C$3</f>
        <v>487.56624005039998</v>
      </c>
      <c r="AO201" s="42">
        <f>Q201*CN!$C$4</f>
        <v>31.252200000000002</v>
      </c>
      <c r="AP201">
        <v>4</v>
      </c>
    </row>
    <row r="202" spans="1:45" x14ac:dyDescent="0.25">
      <c r="A202" s="83">
        <v>2013</v>
      </c>
      <c r="B202" s="84">
        <v>41435</v>
      </c>
      <c r="C202" s="84">
        <v>41439</v>
      </c>
      <c r="D202" s="83" t="s">
        <v>86</v>
      </c>
      <c r="E202" s="83" t="s">
        <v>86</v>
      </c>
      <c r="F202" s="83" t="s">
        <v>344</v>
      </c>
      <c r="G202" s="89" t="s">
        <v>340</v>
      </c>
      <c r="H202" s="89" t="s">
        <v>333</v>
      </c>
      <c r="I202" s="90">
        <v>2</v>
      </c>
      <c r="J202" s="90">
        <v>2</v>
      </c>
      <c r="L202" s="7" t="s">
        <v>68</v>
      </c>
      <c r="M202" s="42">
        <v>34</v>
      </c>
      <c r="N202" s="2">
        <f>M202/I202</f>
        <v>17</v>
      </c>
      <c r="O202" t="s">
        <v>41</v>
      </c>
      <c r="P202" t="s">
        <v>190</v>
      </c>
      <c r="Q202" s="42">
        <f>N202*AP202*Raumgewichte!$E$31</f>
        <v>816</v>
      </c>
      <c r="V202"/>
      <c r="AN202" s="42">
        <f>Q202*CN!$C$3</f>
        <v>338.31126860640001</v>
      </c>
      <c r="AO202" s="42">
        <f>Q202*CN!$C$4</f>
        <v>21.685200000000002</v>
      </c>
      <c r="AP202">
        <v>4</v>
      </c>
    </row>
    <row r="203" spans="1:45" x14ac:dyDescent="0.25">
      <c r="A203" s="83">
        <v>2013</v>
      </c>
      <c r="B203" s="84">
        <v>41478</v>
      </c>
      <c r="C203" s="84">
        <v>41478</v>
      </c>
      <c r="D203" s="83" t="s">
        <v>85</v>
      </c>
      <c r="E203" s="83" t="s">
        <v>322</v>
      </c>
      <c r="F203" s="83" t="s">
        <v>344</v>
      </c>
      <c r="G203" s="89" t="s">
        <v>340</v>
      </c>
      <c r="H203" s="89" t="s">
        <v>333</v>
      </c>
      <c r="I203" s="90">
        <v>2</v>
      </c>
      <c r="J203" s="90">
        <v>2</v>
      </c>
      <c r="M203" s="42">
        <v>30</v>
      </c>
      <c r="N203" s="2">
        <v>23.44</v>
      </c>
      <c r="O203" t="s">
        <v>53</v>
      </c>
      <c r="P203" s="42">
        <f>N203*100</f>
        <v>2344</v>
      </c>
      <c r="Q203" s="42">
        <f>P203*Trockengewichte!$E$5</f>
        <v>2015.84</v>
      </c>
      <c r="V203"/>
      <c r="AN203" s="42">
        <f>Q203*CN!$C$3</f>
        <v>835.76150454353592</v>
      </c>
      <c r="AO203" s="42">
        <f>Q203*CN!$C$4</f>
        <v>53.570948000000001</v>
      </c>
      <c r="AP203">
        <v>0</v>
      </c>
    </row>
    <row r="204" spans="1:45" x14ac:dyDescent="0.25">
      <c r="A204" s="83">
        <v>2013</v>
      </c>
      <c r="B204" s="84">
        <v>41545</v>
      </c>
      <c r="C204" s="84">
        <v>41549</v>
      </c>
      <c r="D204" s="83" t="s">
        <v>86</v>
      </c>
      <c r="E204" s="83" t="s">
        <v>86</v>
      </c>
      <c r="F204" s="83" t="s">
        <v>344</v>
      </c>
      <c r="G204" s="89" t="s">
        <v>340</v>
      </c>
      <c r="H204" s="89" t="s">
        <v>333</v>
      </c>
      <c r="I204" s="90">
        <v>2</v>
      </c>
      <c r="J204" s="90">
        <v>2</v>
      </c>
      <c r="L204" s="7" t="s">
        <v>68</v>
      </c>
      <c r="M204" s="42">
        <v>34</v>
      </c>
      <c r="N204" s="2">
        <f>M204/I204</f>
        <v>17</v>
      </c>
      <c r="O204" t="s">
        <v>41</v>
      </c>
      <c r="P204" t="s">
        <v>190</v>
      </c>
      <c r="Q204" s="42">
        <f>N204*AP204*Raumgewichte!$E$31</f>
        <v>816</v>
      </c>
      <c r="V204"/>
      <c r="AN204" s="42">
        <f>Q204*CN!$C$3</f>
        <v>338.31126860640001</v>
      </c>
      <c r="AO204" s="42">
        <f>Q204*CN!$C$4</f>
        <v>21.685200000000002</v>
      </c>
      <c r="AP204">
        <v>4</v>
      </c>
    </row>
    <row r="205" spans="1:45" ht="12" customHeight="1" x14ac:dyDescent="0.35">
      <c r="A205" s="83">
        <v>2014</v>
      </c>
      <c r="B205" s="84">
        <v>41816</v>
      </c>
      <c r="C205" s="85"/>
      <c r="D205" s="85" t="s">
        <v>87</v>
      </c>
      <c r="E205" s="85" t="s">
        <v>84</v>
      </c>
      <c r="F205" s="85" t="s">
        <v>342</v>
      </c>
      <c r="G205" s="89" t="s">
        <v>338</v>
      </c>
      <c r="H205" s="89" t="s">
        <v>333</v>
      </c>
      <c r="I205" s="90">
        <v>1.28</v>
      </c>
      <c r="J205" s="90">
        <v>1.28</v>
      </c>
      <c r="L205" s="24" t="s">
        <v>320</v>
      </c>
      <c r="M205" s="31">
        <v>30</v>
      </c>
      <c r="N205" s="25">
        <v>23.44</v>
      </c>
      <c r="O205" s="24" t="s">
        <v>31</v>
      </c>
      <c r="P205" s="24">
        <f>N205*1000</f>
        <v>23440</v>
      </c>
      <c r="Q205" s="31">
        <f>P205*V205/100</f>
        <v>210.96</v>
      </c>
      <c r="R205" s="24">
        <v>5.7</v>
      </c>
      <c r="S205" s="24">
        <v>4.5</v>
      </c>
      <c r="T205" s="24">
        <v>19.5</v>
      </c>
      <c r="U205" s="24">
        <v>1.2</v>
      </c>
      <c r="V205" s="26">
        <v>0.9</v>
      </c>
      <c r="W205" s="28">
        <v>37.4</v>
      </c>
      <c r="X205" s="28">
        <v>62.6</v>
      </c>
      <c r="Y205" s="28">
        <v>363</v>
      </c>
      <c r="Z205" s="26">
        <v>7.65</v>
      </c>
      <c r="AA205" s="26"/>
      <c r="AB205" s="28">
        <v>64.400000000000006</v>
      </c>
      <c r="AC205" s="28">
        <v>32.1</v>
      </c>
      <c r="AD205" s="30" t="s">
        <v>103</v>
      </c>
      <c r="AE205" s="26">
        <v>5.64</v>
      </c>
      <c r="AF205" s="26"/>
      <c r="AG205" s="26">
        <v>6.58</v>
      </c>
      <c r="AH205" s="26">
        <v>15.08</v>
      </c>
      <c r="AI205" s="31">
        <v>124</v>
      </c>
      <c r="AJ205" s="26">
        <v>149.94</v>
      </c>
      <c r="AK205" s="28">
        <v>21.9</v>
      </c>
      <c r="AL205" s="26">
        <v>7.6</v>
      </c>
      <c r="AM205" s="26">
        <v>4.08</v>
      </c>
      <c r="AN205" s="42">
        <f>Q205*Y205/1000</f>
        <v>76.578479999999999</v>
      </c>
      <c r="AO205" s="42">
        <f>Q205*AB205/1000</f>
        <v>13.585824000000002</v>
      </c>
      <c r="AP205" t="s">
        <v>190</v>
      </c>
      <c r="AR205" s="10"/>
      <c r="AS205" s="9"/>
    </row>
    <row r="206" spans="1:45" ht="12" customHeight="1" x14ac:dyDescent="0.35">
      <c r="A206" s="83">
        <v>2014</v>
      </c>
      <c r="B206" s="84">
        <v>41890</v>
      </c>
      <c r="C206" s="85"/>
      <c r="D206" s="85" t="s">
        <v>87</v>
      </c>
      <c r="E206" s="85" t="s">
        <v>84</v>
      </c>
      <c r="F206" s="85" t="s">
        <v>342</v>
      </c>
      <c r="G206" s="89" t="s">
        <v>338</v>
      </c>
      <c r="H206" s="89" t="s">
        <v>333</v>
      </c>
      <c r="I206" s="90">
        <v>1.28</v>
      </c>
      <c r="J206" s="90">
        <v>1.28</v>
      </c>
      <c r="L206" s="24" t="s">
        <v>320</v>
      </c>
      <c r="M206" s="31">
        <v>90</v>
      </c>
      <c r="N206" s="25">
        <v>45</v>
      </c>
      <c r="O206" s="24" t="s">
        <v>31</v>
      </c>
      <c r="P206" s="24">
        <f>N206*1000</f>
        <v>45000</v>
      </c>
      <c r="Q206" s="31">
        <f>P206*V206/100</f>
        <v>270</v>
      </c>
      <c r="R206" s="24">
        <v>10.9</v>
      </c>
      <c r="S206" s="24">
        <v>8.6</v>
      </c>
      <c r="T206" s="24">
        <v>37.299999999999997</v>
      </c>
      <c r="U206" s="24">
        <v>2.2999999999999998</v>
      </c>
      <c r="V206" s="26">
        <v>0.6</v>
      </c>
      <c r="W206" s="28">
        <v>47.1</v>
      </c>
      <c r="X206" s="28">
        <v>52.9</v>
      </c>
      <c r="Y206" s="28">
        <v>306.8</v>
      </c>
      <c r="Z206" s="26">
        <v>7.5</v>
      </c>
      <c r="AA206" s="26"/>
      <c r="AB206" s="31">
        <v>109</v>
      </c>
      <c r="AC206" s="28">
        <v>29.1</v>
      </c>
      <c r="AD206" s="25">
        <v>0.308</v>
      </c>
      <c r="AE206" s="26">
        <v>2.82</v>
      </c>
      <c r="AF206" s="28">
        <v>25</v>
      </c>
      <c r="AG206" s="26">
        <v>8.9700000000000006</v>
      </c>
      <c r="AH206" s="26">
        <v>20.56</v>
      </c>
      <c r="AI206" s="31">
        <v>179</v>
      </c>
      <c r="AJ206" s="26">
        <v>216.22</v>
      </c>
      <c r="AK206" s="28">
        <v>30</v>
      </c>
      <c r="AL206" s="26">
        <v>9.93</v>
      </c>
      <c r="AM206" s="26">
        <v>4.34</v>
      </c>
      <c r="AN206" s="42">
        <f>Q206*Y206/1000</f>
        <v>82.835999999999999</v>
      </c>
      <c r="AO206" s="42">
        <f>Q206*AB206/1000</f>
        <v>29.43</v>
      </c>
      <c r="AP206" t="s">
        <v>190</v>
      </c>
      <c r="AR206" s="10"/>
      <c r="AS206" s="9"/>
    </row>
    <row r="207" spans="1:45" ht="12" customHeight="1" x14ac:dyDescent="0.25">
      <c r="A207" s="83">
        <v>2014</v>
      </c>
      <c r="B207" s="84">
        <v>41781</v>
      </c>
      <c r="C207" s="84">
        <v>41793</v>
      </c>
      <c r="D207" s="83" t="s">
        <v>86</v>
      </c>
      <c r="E207" s="83" t="s">
        <v>86</v>
      </c>
      <c r="F207" s="83" t="s">
        <v>342</v>
      </c>
      <c r="G207" s="89" t="s">
        <v>340</v>
      </c>
      <c r="H207" s="89" t="s">
        <v>333</v>
      </c>
      <c r="I207" s="90">
        <v>1.28</v>
      </c>
      <c r="J207" s="90">
        <v>0.25</v>
      </c>
      <c r="L207" t="s">
        <v>70</v>
      </c>
      <c r="M207" s="42">
        <v>8</v>
      </c>
      <c r="N207" s="2">
        <f>M207/I207</f>
        <v>6.25</v>
      </c>
      <c r="O207" t="s">
        <v>41</v>
      </c>
      <c r="P207" t="s">
        <v>190</v>
      </c>
      <c r="Q207" s="42">
        <f>N207*AP207*Raumgewichte!$E$32</f>
        <v>112.5</v>
      </c>
      <c r="V207"/>
      <c r="AN207" s="42">
        <f>Q207*CN!$C$3</f>
        <v>46.642178576249997</v>
      </c>
      <c r="AO207" s="42">
        <f>Q207*CN!$C$4</f>
        <v>2.9896875000000001</v>
      </c>
      <c r="AP207">
        <v>12</v>
      </c>
    </row>
    <row r="208" spans="1:45" x14ac:dyDescent="0.25">
      <c r="A208" s="83">
        <v>2014</v>
      </c>
      <c r="B208" s="84">
        <v>41803</v>
      </c>
      <c r="C208" s="84">
        <v>41809</v>
      </c>
      <c r="D208" s="83" t="s">
        <v>86</v>
      </c>
      <c r="E208" s="83" t="s">
        <v>86</v>
      </c>
      <c r="F208" s="83" t="s">
        <v>342</v>
      </c>
      <c r="G208" s="89" t="s">
        <v>340</v>
      </c>
      <c r="H208" s="89" t="s">
        <v>333</v>
      </c>
      <c r="I208" s="90">
        <v>1.28</v>
      </c>
      <c r="J208" s="90">
        <v>1.28</v>
      </c>
      <c r="L208" t="s">
        <v>71</v>
      </c>
      <c r="M208" s="42">
        <v>54</v>
      </c>
      <c r="N208" s="2">
        <v>42.19</v>
      </c>
      <c r="O208" t="s">
        <v>53</v>
      </c>
      <c r="P208" s="42">
        <f>N208*100</f>
        <v>4219</v>
      </c>
      <c r="Q208" s="42">
        <f>P208*Trockengewichte!$E$7</f>
        <v>1561.03</v>
      </c>
      <c r="V208"/>
      <c r="AN208" s="42">
        <f>Q208*CN!$C$3</f>
        <v>647.19857798118699</v>
      </c>
      <c r="AO208" s="42">
        <f>Q208*CN!$C$4</f>
        <v>41.48437225</v>
      </c>
      <c r="AP208">
        <v>6</v>
      </c>
    </row>
    <row r="209" spans="1:45" x14ac:dyDescent="0.25">
      <c r="A209" s="83">
        <v>2014</v>
      </c>
      <c r="B209" s="84">
        <v>41806</v>
      </c>
      <c r="D209" s="83" t="s">
        <v>85</v>
      </c>
      <c r="E209" s="83" t="s">
        <v>326</v>
      </c>
      <c r="F209" s="83" t="s">
        <v>342</v>
      </c>
      <c r="G209" s="89" t="s">
        <v>340</v>
      </c>
      <c r="H209" s="89" t="s">
        <v>333</v>
      </c>
      <c r="I209" s="90">
        <v>1.28</v>
      </c>
      <c r="J209" s="90">
        <v>0.5</v>
      </c>
      <c r="M209" s="42">
        <v>180</v>
      </c>
      <c r="N209" s="2">
        <v>90</v>
      </c>
      <c r="O209" t="s">
        <v>53</v>
      </c>
      <c r="P209" s="42">
        <f>N209*100</f>
        <v>9000</v>
      </c>
      <c r="Q209" s="42">
        <f>P209*Trockengewichte!$E$7</f>
        <v>3330</v>
      </c>
      <c r="V209"/>
      <c r="AN209" s="42">
        <f>Q209*CN!$C$3</f>
        <v>1380.608485857</v>
      </c>
      <c r="AO209" s="42">
        <f>Q209*CN!$C$4</f>
        <v>88.49475000000001</v>
      </c>
      <c r="AP209" t="s">
        <v>190</v>
      </c>
    </row>
    <row r="210" spans="1:45" x14ac:dyDescent="0.25">
      <c r="A210" s="83">
        <v>2014</v>
      </c>
      <c r="B210" s="84">
        <v>41871</v>
      </c>
      <c r="C210" s="84">
        <v>41881</v>
      </c>
      <c r="D210" s="83" t="s">
        <v>86</v>
      </c>
      <c r="E210" s="83" t="s">
        <v>86</v>
      </c>
      <c r="F210" s="83" t="s">
        <v>342</v>
      </c>
      <c r="G210" s="89" t="s">
        <v>340</v>
      </c>
      <c r="H210" s="89" t="s">
        <v>333</v>
      </c>
      <c r="I210" s="90">
        <v>1.28</v>
      </c>
      <c r="J210" s="90">
        <v>1.28</v>
      </c>
      <c r="L210" t="s">
        <v>73</v>
      </c>
      <c r="M210" s="42">
        <v>100</v>
      </c>
      <c r="N210" s="2">
        <v>78.13</v>
      </c>
      <c r="O210" t="s">
        <v>53</v>
      </c>
      <c r="P210" s="42">
        <f>N210*100</f>
        <v>7813</v>
      </c>
      <c r="Q210" s="42">
        <f>P210*Trockengewichte!$E$7</f>
        <v>2890.81</v>
      </c>
      <c r="V210"/>
      <c r="AN210" s="42">
        <f>Q210*CN!$C$3</f>
        <v>1198.5215666667489</v>
      </c>
      <c r="AO210" s="42">
        <f>Q210*CN!$C$4</f>
        <v>76.823275750000008</v>
      </c>
      <c r="AP210">
        <v>10</v>
      </c>
    </row>
    <row r="211" spans="1:45" x14ac:dyDescent="0.25">
      <c r="A211" s="83">
        <v>2014</v>
      </c>
      <c r="B211" s="84">
        <v>41957</v>
      </c>
      <c r="C211" s="84">
        <v>41959</v>
      </c>
      <c r="D211" s="83" t="s">
        <v>86</v>
      </c>
      <c r="E211" s="83" t="s">
        <v>86</v>
      </c>
      <c r="F211" s="83" t="s">
        <v>342</v>
      </c>
      <c r="G211" s="89" t="s">
        <v>340</v>
      </c>
      <c r="H211" s="89" t="s">
        <v>333</v>
      </c>
      <c r="I211" s="90">
        <v>1.28</v>
      </c>
      <c r="J211" s="90">
        <v>1.28</v>
      </c>
      <c r="L211" t="s">
        <v>74</v>
      </c>
      <c r="M211" s="42">
        <v>24</v>
      </c>
      <c r="N211" s="2">
        <v>18.75</v>
      </c>
      <c r="O211" t="s">
        <v>53</v>
      </c>
      <c r="P211" s="42">
        <f>N211*100</f>
        <v>1875</v>
      </c>
      <c r="Q211" s="42">
        <f>P211*Trockengewichte!$E$7</f>
        <v>693.75</v>
      </c>
      <c r="V211"/>
      <c r="AN211" s="42">
        <f>Q211*CN!$C$3</f>
        <v>287.62676788687497</v>
      </c>
      <c r="AO211" s="42">
        <f>Q211*CN!$C$4</f>
        <v>18.436406250000001</v>
      </c>
      <c r="AP211">
        <v>2</v>
      </c>
    </row>
    <row r="212" spans="1:45" x14ac:dyDescent="0.25">
      <c r="A212" s="83">
        <v>2014</v>
      </c>
      <c r="B212" s="84">
        <v>41837</v>
      </c>
      <c r="D212" s="83" t="s">
        <v>85</v>
      </c>
      <c r="E212" s="83" t="s">
        <v>326</v>
      </c>
      <c r="F212" s="83" t="s">
        <v>342</v>
      </c>
      <c r="G212" s="89" t="s">
        <v>340</v>
      </c>
      <c r="H212" s="89" t="s">
        <v>335</v>
      </c>
      <c r="I212" s="90">
        <v>0.21</v>
      </c>
      <c r="J212" s="90">
        <v>0.21</v>
      </c>
      <c r="L212" t="s">
        <v>79</v>
      </c>
      <c r="M212" s="42">
        <v>18</v>
      </c>
      <c r="N212" s="2">
        <v>36</v>
      </c>
      <c r="O212" t="s">
        <v>53</v>
      </c>
      <c r="P212" s="42">
        <f>N212*100</f>
        <v>3600</v>
      </c>
      <c r="Q212" s="42">
        <f>P212*Trockengewichte!$E$24</f>
        <v>2160</v>
      </c>
      <c r="V212"/>
      <c r="AN212" s="42">
        <f>Q212*CN!$C$3</f>
        <v>895.52982866399998</v>
      </c>
      <c r="AO212" s="42">
        <f>Q212*CN!$C$4</f>
        <v>57.402000000000001</v>
      </c>
      <c r="AP212" t="s">
        <v>190</v>
      </c>
    </row>
    <row r="213" spans="1:45" x14ac:dyDescent="0.25">
      <c r="A213" s="83">
        <v>2014</v>
      </c>
      <c r="B213" s="84">
        <v>41890</v>
      </c>
      <c r="C213" s="85"/>
      <c r="D213" s="85" t="s">
        <v>87</v>
      </c>
      <c r="E213" s="85" t="s">
        <v>84</v>
      </c>
      <c r="F213" s="85" t="s">
        <v>343</v>
      </c>
      <c r="G213" s="89" t="s">
        <v>338</v>
      </c>
      <c r="H213" s="89" t="s">
        <v>336</v>
      </c>
      <c r="I213" s="90">
        <v>0.68</v>
      </c>
      <c r="J213" s="90">
        <v>0.68</v>
      </c>
      <c r="L213" s="24" t="s">
        <v>320</v>
      </c>
      <c r="M213" s="31">
        <v>60</v>
      </c>
      <c r="N213" s="25">
        <v>46.88</v>
      </c>
      <c r="O213" s="24" t="s">
        <v>31</v>
      </c>
      <c r="P213" s="24">
        <f>N213*1000</f>
        <v>46880</v>
      </c>
      <c r="Q213" s="31">
        <f>P213*V213/100</f>
        <v>281.27999999999997</v>
      </c>
      <c r="R213" s="24">
        <v>11.3</v>
      </c>
      <c r="S213" s="24">
        <v>8.9</v>
      </c>
      <c r="T213" s="24">
        <v>38.9</v>
      </c>
      <c r="U213" s="24">
        <v>2.2999999999999998</v>
      </c>
      <c r="V213" s="26">
        <v>0.6</v>
      </c>
      <c r="W213" s="28">
        <v>47.1</v>
      </c>
      <c r="X213" s="28">
        <v>52.9</v>
      </c>
      <c r="Y213" s="28">
        <v>306.8</v>
      </c>
      <c r="Z213" s="26">
        <v>7.5</v>
      </c>
      <c r="AA213" s="26"/>
      <c r="AB213" s="31">
        <v>109</v>
      </c>
      <c r="AC213" s="28">
        <v>29.1</v>
      </c>
      <c r="AD213" s="25">
        <v>0.308</v>
      </c>
      <c r="AE213" s="26">
        <v>2.82</v>
      </c>
      <c r="AF213" s="28">
        <v>25</v>
      </c>
      <c r="AG213" s="26">
        <v>8.9700000000000006</v>
      </c>
      <c r="AH213" s="26">
        <v>20.56</v>
      </c>
      <c r="AI213" s="31">
        <v>179</v>
      </c>
      <c r="AJ213" s="26">
        <v>216.22</v>
      </c>
      <c r="AK213" s="28">
        <v>30</v>
      </c>
      <c r="AL213" s="26">
        <v>9.93</v>
      </c>
      <c r="AM213" s="26">
        <v>4.34</v>
      </c>
      <c r="AN213" s="42">
        <f>Q213*Y213/1000</f>
        <v>86.296703999999991</v>
      </c>
      <c r="AO213" s="42">
        <f>Q213*AB213/1000</f>
        <v>30.659519999999997</v>
      </c>
      <c r="AP213" t="s">
        <v>190</v>
      </c>
    </row>
    <row r="214" spans="1:45" x14ac:dyDescent="0.25">
      <c r="A214" s="83">
        <v>2014</v>
      </c>
      <c r="B214" s="84">
        <v>41718</v>
      </c>
      <c r="D214" s="83" t="s">
        <v>91</v>
      </c>
      <c r="E214" s="83" t="s">
        <v>330</v>
      </c>
      <c r="F214" s="83" t="s">
        <v>343</v>
      </c>
      <c r="G214" s="89" t="s">
        <v>339</v>
      </c>
      <c r="H214" s="89" t="s">
        <v>336</v>
      </c>
      <c r="I214" s="90">
        <v>0.68</v>
      </c>
      <c r="J214" s="90">
        <v>0.68</v>
      </c>
      <c r="P214"/>
      <c r="Q214"/>
      <c r="V214"/>
      <c r="AN214"/>
      <c r="AO214"/>
      <c r="AP214" t="s">
        <v>190</v>
      </c>
    </row>
    <row r="215" spans="1:45" x14ac:dyDescent="0.25">
      <c r="A215" s="83">
        <v>2014</v>
      </c>
      <c r="B215" s="84">
        <v>41806</v>
      </c>
      <c r="D215" s="83" t="s">
        <v>85</v>
      </c>
      <c r="E215" s="83" t="s">
        <v>322</v>
      </c>
      <c r="F215" s="83" t="s">
        <v>343</v>
      </c>
      <c r="G215" s="89" t="s">
        <v>340</v>
      </c>
      <c r="H215" s="89" t="s">
        <v>336</v>
      </c>
      <c r="I215" s="90">
        <v>0.68</v>
      </c>
      <c r="J215" s="90">
        <v>0.68</v>
      </c>
      <c r="L215" t="s">
        <v>72</v>
      </c>
      <c r="M215" s="42">
        <v>60</v>
      </c>
      <c r="N215" s="2">
        <v>88.24</v>
      </c>
      <c r="O215" t="s">
        <v>53</v>
      </c>
      <c r="P215" s="42">
        <f>N215*100</f>
        <v>8824</v>
      </c>
      <c r="Q215" s="42">
        <f>P215*Trockengewichte!$E$5</f>
        <v>7588.64</v>
      </c>
      <c r="V215"/>
      <c r="AN215" s="42">
        <f>Q215*CN!$C$3</f>
        <v>3146.228462496656</v>
      </c>
      <c r="AO215" s="42">
        <f>Q215*CN!$C$4</f>
        <v>201.66810800000002</v>
      </c>
      <c r="AP215" t="s">
        <v>190</v>
      </c>
    </row>
    <row r="216" spans="1:45" x14ac:dyDescent="0.25">
      <c r="A216" s="83">
        <v>2014</v>
      </c>
      <c r="B216" s="84">
        <v>41884</v>
      </c>
      <c r="D216" s="83" t="s">
        <v>85</v>
      </c>
      <c r="E216" s="83" t="s">
        <v>326</v>
      </c>
      <c r="F216" s="83" t="s">
        <v>343</v>
      </c>
      <c r="G216" s="89" t="s">
        <v>340</v>
      </c>
      <c r="H216" s="89" t="s">
        <v>336</v>
      </c>
      <c r="I216" s="90">
        <v>0.68</v>
      </c>
      <c r="J216" s="90">
        <v>0.68</v>
      </c>
      <c r="L216" t="s">
        <v>77</v>
      </c>
      <c r="M216" s="42">
        <v>42</v>
      </c>
      <c r="N216" s="2">
        <v>42</v>
      </c>
      <c r="O216" t="s">
        <v>53</v>
      </c>
      <c r="P216" s="42">
        <f>N216*100</f>
        <v>4200</v>
      </c>
      <c r="Q216" s="42">
        <f>P216*Trockengewichte!$E$7</f>
        <v>1554</v>
      </c>
      <c r="V216"/>
      <c r="AN216" s="42">
        <f>Q216*CN!$C$3</f>
        <v>644.2839600666</v>
      </c>
      <c r="AO216" s="42">
        <f>Q216*CN!$C$4</f>
        <v>41.297550000000001</v>
      </c>
      <c r="AP216" t="s">
        <v>190</v>
      </c>
    </row>
    <row r="217" spans="1:45" x14ac:dyDescent="0.25">
      <c r="A217" s="83">
        <v>2014</v>
      </c>
      <c r="B217" s="84">
        <v>41946</v>
      </c>
      <c r="C217" s="84">
        <v>41947</v>
      </c>
      <c r="D217" s="83" t="s">
        <v>86</v>
      </c>
      <c r="E217" s="83" t="s">
        <v>86</v>
      </c>
      <c r="F217" s="83" t="s">
        <v>343</v>
      </c>
      <c r="G217" s="89" t="s">
        <v>340</v>
      </c>
      <c r="H217" s="89" t="s">
        <v>336</v>
      </c>
      <c r="I217" s="90">
        <v>0.68</v>
      </c>
      <c r="J217" s="90">
        <v>0.68</v>
      </c>
      <c r="L217" t="s">
        <v>78</v>
      </c>
      <c r="M217" s="42">
        <v>12</v>
      </c>
      <c r="N217" s="2">
        <v>17.649999999999999</v>
      </c>
      <c r="O217" t="s">
        <v>53</v>
      </c>
      <c r="P217" s="42">
        <f>N217*100</f>
        <v>1764.9999999999998</v>
      </c>
      <c r="Q217" s="42">
        <f>P217*Trockengewichte!$E$7</f>
        <v>653.04999999999995</v>
      </c>
      <c r="V217"/>
      <c r="AN217" s="42">
        <f>Q217*CN!$C$3</f>
        <v>270.75266417084498</v>
      </c>
      <c r="AO217" s="42">
        <f>Q217*CN!$C$4</f>
        <v>17.354803749999999</v>
      </c>
      <c r="AP217">
        <v>1</v>
      </c>
    </row>
    <row r="218" spans="1:45" x14ac:dyDescent="0.25">
      <c r="A218" s="83">
        <v>2014</v>
      </c>
      <c r="B218" s="84">
        <v>41837</v>
      </c>
      <c r="D218" s="83" t="s">
        <v>85</v>
      </c>
      <c r="E218" s="83" t="s">
        <v>326</v>
      </c>
      <c r="F218" s="83" t="s">
        <v>343</v>
      </c>
      <c r="G218" s="89" t="s">
        <v>340</v>
      </c>
      <c r="H218" s="89" t="s">
        <v>335</v>
      </c>
      <c r="I218" s="90">
        <v>0.5</v>
      </c>
      <c r="J218" s="90">
        <v>0.5</v>
      </c>
      <c r="L218" t="s">
        <v>75</v>
      </c>
      <c r="M218" s="42">
        <v>12</v>
      </c>
      <c r="N218" s="2">
        <v>57.14</v>
      </c>
      <c r="O218" t="s">
        <v>53</v>
      </c>
      <c r="P218" s="42">
        <f>N218*100</f>
        <v>5714</v>
      </c>
      <c r="Q218" s="42">
        <f>P218*Trockengewichte!$E$24</f>
        <v>3428.4</v>
      </c>
      <c r="V218"/>
      <c r="AN218" s="42">
        <f>Q218*CN!$C$3</f>
        <v>1421.40484471836</v>
      </c>
      <c r="AO218" s="42">
        <f>Q218*CN!$C$4</f>
        <v>91.109730000000013</v>
      </c>
      <c r="AP218" t="s">
        <v>190</v>
      </c>
    </row>
    <row r="219" spans="1:45" ht="12" customHeight="1" x14ac:dyDescent="0.35">
      <c r="A219" s="83">
        <v>2014</v>
      </c>
      <c r="B219" s="84">
        <v>41716</v>
      </c>
      <c r="C219" s="85"/>
      <c r="D219" s="85" t="s">
        <v>87</v>
      </c>
      <c r="E219" s="85" t="s">
        <v>83</v>
      </c>
      <c r="F219" s="85" t="s">
        <v>344</v>
      </c>
      <c r="G219" s="89" t="s">
        <v>338</v>
      </c>
      <c r="H219" s="89" t="s">
        <v>333</v>
      </c>
      <c r="I219" s="90">
        <v>2</v>
      </c>
      <c r="J219" s="90">
        <v>2</v>
      </c>
      <c r="L219" s="24" t="s">
        <v>321</v>
      </c>
      <c r="M219" s="31">
        <v>24</v>
      </c>
      <c r="N219" s="25">
        <v>12</v>
      </c>
      <c r="O219" s="24" t="s">
        <v>30</v>
      </c>
      <c r="P219" s="31">
        <f>N219*1000</f>
        <v>12000</v>
      </c>
      <c r="Q219" s="31">
        <f>P219*V219/100</f>
        <v>1956</v>
      </c>
      <c r="R219" s="24">
        <v>15.8</v>
      </c>
      <c r="S219" s="24">
        <v>24.7</v>
      </c>
      <c r="T219" s="24">
        <v>66.2</v>
      </c>
      <c r="U219" s="24">
        <v>7.6</v>
      </c>
      <c r="V219" s="29">
        <v>16.3</v>
      </c>
      <c r="W219" s="29">
        <v>17.5</v>
      </c>
      <c r="X219" s="29">
        <v>82.5</v>
      </c>
      <c r="Y219" s="27">
        <v>478</v>
      </c>
      <c r="Z219" s="27">
        <v>7.6</v>
      </c>
      <c r="AA219" s="24">
        <v>0.79</v>
      </c>
      <c r="AB219" s="27">
        <v>30.9</v>
      </c>
      <c r="AC219" s="27">
        <v>3.93</v>
      </c>
      <c r="AD219" s="27" t="s">
        <v>103</v>
      </c>
      <c r="AE219" s="27">
        <v>15.45</v>
      </c>
      <c r="AF219" s="27">
        <v>4</v>
      </c>
      <c r="AG219" s="27">
        <v>3.28</v>
      </c>
      <c r="AH219" s="27">
        <v>7.6</v>
      </c>
      <c r="AI219" s="27">
        <v>31.9</v>
      </c>
      <c r="AJ219" s="27">
        <v>38.450000000000003</v>
      </c>
      <c r="AK219" s="27">
        <v>14.7</v>
      </c>
      <c r="AL219" s="27">
        <v>3.27</v>
      </c>
      <c r="AM219" s="27">
        <v>3.39</v>
      </c>
      <c r="AN219" s="42">
        <f>Q219*Y219/1000</f>
        <v>934.96799999999996</v>
      </c>
      <c r="AO219" s="42">
        <f>Q219*AB219/1000</f>
        <v>60.440399999999997</v>
      </c>
      <c r="AP219" t="s">
        <v>190</v>
      </c>
      <c r="AQ219" s="10"/>
      <c r="AR219" s="10"/>
      <c r="AS219" s="10"/>
    </row>
    <row r="220" spans="1:45" ht="12" customHeight="1" x14ac:dyDescent="0.25">
      <c r="A220" s="83">
        <v>2014</v>
      </c>
      <c r="B220" s="84">
        <v>41815</v>
      </c>
      <c r="C220" s="85"/>
      <c r="D220" s="85" t="s">
        <v>87</v>
      </c>
      <c r="E220" s="85" t="s">
        <v>84</v>
      </c>
      <c r="F220" s="85" t="s">
        <v>344</v>
      </c>
      <c r="G220" s="89" t="s">
        <v>338</v>
      </c>
      <c r="H220" s="89" t="s">
        <v>333</v>
      </c>
      <c r="I220" s="90">
        <v>2</v>
      </c>
      <c r="J220" s="90">
        <v>2</v>
      </c>
      <c r="L220" s="24" t="s">
        <v>320</v>
      </c>
      <c r="M220" s="31">
        <v>70</v>
      </c>
      <c r="N220" s="25">
        <v>35</v>
      </c>
      <c r="O220" s="24" t="s">
        <v>31</v>
      </c>
      <c r="P220" s="24">
        <f>N220*1000</f>
        <v>35000</v>
      </c>
      <c r="Q220" s="31">
        <f>P220*V220/100</f>
        <v>315</v>
      </c>
      <c r="R220" s="24">
        <v>8.5</v>
      </c>
      <c r="S220" s="24">
        <v>6.7</v>
      </c>
      <c r="T220" s="24">
        <v>29</v>
      </c>
      <c r="U220" s="24">
        <v>1.8</v>
      </c>
      <c r="V220" s="29">
        <v>0.9</v>
      </c>
      <c r="W220" s="29">
        <v>37.4</v>
      </c>
      <c r="X220" s="29">
        <v>62.6</v>
      </c>
      <c r="Y220" s="27">
        <v>363</v>
      </c>
      <c r="Z220" s="27">
        <v>7.65</v>
      </c>
      <c r="AA220" s="24"/>
      <c r="AB220" s="27">
        <v>64.400000000000006</v>
      </c>
      <c r="AC220" s="27">
        <v>32.1</v>
      </c>
      <c r="AD220" s="27" t="s">
        <v>103</v>
      </c>
      <c r="AE220" s="27">
        <v>5.64</v>
      </c>
      <c r="AF220" s="27"/>
      <c r="AG220" s="27">
        <v>6.58</v>
      </c>
      <c r="AH220" s="27">
        <v>15.08</v>
      </c>
      <c r="AI220" s="27">
        <v>124</v>
      </c>
      <c r="AJ220" s="27">
        <v>149.94</v>
      </c>
      <c r="AK220" s="27">
        <v>21.9</v>
      </c>
      <c r="AL220" s="27">
        <v>7.6</v>
      </c>
      <c r="AM220" s="27">
        <v>4.08</v>
      </c>
      <c r="AN220" s="42">
        <f>Q220*Y220/1000</f>
        <v>114.345</v>
      </c>
      <c r="AO220" s="42">
        <f>Q220*AB220/1000</f>
        <v>20.286000000000001</v>
      </c>
      <c r="AP220" t="s">
        <v>190</v>
      </c>
    </row>
    <row r="221" spans="1:45" ht="12" customHeight="1" x14ac:dyDescent="0.35">
      <c r="A221" s="83">
        <v>2014</v>
      </c>
      <c r="B221" s="84">
        <v>41890</v>
      </c>
      <c r="C221" s="85"/>
      <c r="D221" s="85" t="s">
        <v>87</v>
      </c>
      <c r="E221" s="85" t="s">
        <v>84</v>
      </c>
      <c r="F221" s="85" t="s">
        <v>344</v>
      </c>
      <c r="G221" s="89" t="s">
        <v>338</v>
      </c>
      <c r="H221" s="89" t="s">
        <v>333</v>
      </c>
      <c r="I221" s="90">
        <v>2</v>
      </c>
      <c r="J221" s="90">
        <v>2</v>
      </c>
      <c r="L221" s="24" t="s">
        <v>320</v>
      </c>
      <c r="M221" s="31">
        <v>30</v>
      </c>
      <c r="N221" s="25">
        <v>44.12</v>
      </c>
      <c r="O221" s="24" t="s">
        <v>31</v>
      </c>
      <c r="P221" s="24">
        <f>N221*1000</f>
        <v>44120</v>
      </c>
      <c r="Q221" s="31">
        <f>P221*V221/100</f>
        <v>264.72000000000003</v>
      </c>
      <c r="R221" s="24">
        <v>10.7</v>
      </c>
      <c r="S221" s="24">
        <v>8.4</v>
      </c>
      <c r="T221" s="24">
        <v>36.6</v>
      </c>
      <c r="U221" s="24">
        <v>2.2000000000000002</v>
      </c>
      <c r="V221" s="29">
        <v>0.6</v>
      </c>
      <c r="W221" s="29">
        <v>47.1</v>
      </c>
      <c r="X221" s="29">
        <v>52.9</v>
      </c>
      <c r="Y221" s="27">
        <v>306.8</v>
      </c>
      <c r="Z221" s="27">
        <v>7.5</v>
      </c>
      <c r="AA221" s="24"/>
      <c r="AB221" s="27">
        <v>109</v>
      </c>
      <c r="AC221" s="27">
        <v>29.1</v>
      </c>
      <c r="AD221" s="27">
        <v>0.308</v>
      </c>
      <c r="AE221" s="27">
        <v>2.82</v>
      </c>
      <c r="AF221" s="27">
        <v>25</v>
      </c>
      <c r="AG221" s="27">
        <v>8.9700000000000006</v>
      </c>
      <c r="AH221" s="27">
        <v>20.56</v>
      </c>
      <c r="AI221" s="27">
        <v>179</v>
      </c>
      <c r="AJ221" s="27">
        <v>216.22</v>
      </c>
      <c r="AK221" s="27">
        <v>30</v>
      </c>
      <c r="AL221" s="27">
        <v>9.93</v>
      </c>
      <c r="AM221" s="27">
        <v>4.34</v>
      </c>
      <c r="AN221" s="42">
        <f>Q221*Y221/1000</f>
        <v>81.216096000000007</v>
      </c>
      <c r="AO221" s="42">
        <f>Q221*AB221/1000</f>
        <v>28.854480000000002</v>
      </c>
      <c r="AP221" t="s">
        <v>190</v>
      </c>
      <c r="AQ221" s="10"/>
      <c r="AR221" s="10"/>
      <c r="AS221" s="10"/>
    </row>
    <row r="222" spans="1:45" ht="12" customHeight="1" x14ac:dyDescent="0.35">
      <c r="A222" s="83">
        <v>2014</v>
      </c>
      <c r="B222" s="84">
        <v>41943</v>
      </c>
      <c r="C222" s="85"/>
      <c r="D222" s="85" t="s">
        <v>87</v>
      </c>
      <c r="E222" s="85" t="s">
        <v>84</v>
      </c>
      <c r="F222" s="85" t="s">
        <v>344</v>
      </c>
      <c r="G222" s="89" t="s">
        <v>338</v>
      </c>
      <c r="H222" s="89" t="s">
        <v>333</v>
      </c>
      <c r="I222" s="90">
        <v>2</v>
      </c>
      <c r="J222" s="90">
        <v>2</v>
      </c>
      <c r="L222" s="24" t="s">
        <v>320</v>
      </c>
      <c r="M222" s="31">
        <v>50</v>
      </c>
      <c r="N222" s="25">
        <v>25</v>
      </c>
      <c r="O222" s="24" t="s">
        <v>31</v>
      </c>
      <c r="P222" s="24">
        <f>N222*1000</f>
        <v>25000</v>
      </c>
      <c r="Q222" s="31">
        <f>P222*V222/100</f>
        <v>125</v>
      </c>
      <c r="R222" s="24">
        <v>6.1</v>
      </c>
      <c r="S222" s="24">
        <v>4.8</v>
      </c>
      <c r="T222" s="24">
        <v>20.8</v>
      </c>
      <c r="U222" s="24">
        <v>1.3</v>
      </c>
      <c r="V222" s="29">
        <v>0.5</v>
      </c>
      <c r="W222" s="29">
        <v>51</v>
      </c>
      <c r="X222" s="29">
        <v>49</v>
      </c>
      <c r="Y222" s="27">
        <v>284.2</v>
      </c>
      <c r="Z222" s="27">
        <v>7.75</v>
      </c>
      <c r="AA222" s="24"/>
      <c r="AB222" s="27">
        <v>62.2</v>
      </c>
      <c r="AC222" s="27">
        <v>30.4</v>
      </c>
      <c r="AD222" s="27" t="s">
        <v>103</v>
      </c>
      <c r="AE222" s="27">
        <v>4.57</v>
      </c>
      <c r="AF222" s="27">
        <v>38</v>
      </c>
      <c r="AG222" s="27">
        <v>7.12</v>
      </c>
      <c r="AH222" s="27">
        <v>16.32</v>
      </c>
      <c r="AI222" s="27">
        <v>158</v>
      </c>
      <c r="AJ222" s="27">
        <v>190.82</v>
      </c>
      <c r="AK222" s="27">
        <v>25</v>
      </c>
      <c r="AL222" s="27">
        <v>8.18</v>
      </c>
      <c r="AM222" s="27">
        <v>3.69</v>
      </c>
      <c r="AN222" s="42">
        <f>Q222*Y222/1000</f>
        <v>35.524999999999999</v>
      </c>
      <c r="AO222" s="42">
        <f>Q222*AB222/1000</f>
        <v>7.7750000000000004</v>
      </c>
      <c r="AP222" t="s">
        <v>190</v>
      </c>
      <c r="AQ222" s="10"/>
      <c r="AR222" s="10"/>
      <c r="AS222" s="10"/>
    </row>
    <row r="223" spans="1:45" ht="12" customHeight="1" x14ac:dyDescent="0.25">
      <c r="A223" s="83">
        <v>2014</v>
      </c>
      <c r="B223" s="84">
        <v>41946</v>
      </c>
      <c r="C223" s="85"/>
      <c r="D223" s="85" t="s">
        <v>87</v>
      </c>
      <c r="E223" s="85" t="s">
        <v>83</v>
      </c>
      <c r="F223" s="85" t="s">
        <v>344</v>
      </c>
      <c r="G223" s="89" t="s">
        <v>338</v>
      </c>
      <c r="H223" s="89" t="s">
        <v>333</v>
      </c>
      <c r="I223" s="90">
        <v>2</v>
      </c>
      <c r="J223" s="90">
        <v>2</v>
      </c>
      <c r="L223" s="24" t="s">
        <v>321</v>
      </c>
      <c r="M223" s="31">
        <v>16</v>
      </c>
      <c r="N223" s="25">
        <v>8</v>
      </c>
      <c r="O223" s="24" t="s">
        <v>30</v>
      </c>
      <c r="P223" s="31">
        <f>N223*1000</f>
        <v>8000</v>
      </c>
      <c r="Q223" s="31">
        <f>P223*V223/100</f>
        <v>1360</v>
      </c>
      <c r="R223" s="24">
        <v>10.5</v>
      </c>
      <c r="S223" s="24">
        <v>16.5</v>
      </c>
      <c r="T223" s="24">
        <v>44.2</v>
      </c>
      <c r="U223" s="24">
        <v>5</v>
      </c>
      <c r="V223" s="29">
        <v>17</v>
      </c>
      <c r="W223" s="29">
        <v>24.7</v>
      </c>
      <c r="X223" s="29">
        <v>75.3</v>
      </c>
      <c r="Y223" s="27">
        <v>436.5</v>
      </c>
      <c r="Z223" s="27">
        <v>7.4</v>
      </c>
      <c r="AA223" s="24">
        <v>0.7</v>
      </c>
      <c r="AB223" s="27">
        <v>30.4</v>
      </c>
      <c r="AC223" s="27">
        <v>1.76</v>
      </c>
      <c r="AD223" s="27">
        <v>4.7E-2</v>
      </c>
      <c r="AE223" s="27">
        <v>14.3</v>
      </c>
      <c r="AF223" s="27">
        <v>5</v>
      </c>
      <c r="AG223" s="27">
        <v>7.13</v>
      </c>
      <c r="AH223" s="27">
        <v>16.329999999999998</v>
      </c>
      <c r="AI223" s="27">
        <v>13.5</v>
      </c>
      <c r="AJ223" s="27">
        <v>16.29</v>
      </c>
      <c r="AK223" s="27">
        <v>31.3</v>
      </c>
      <c r="AL223" s="27">
        <v>4.34</v>
      </c>
      <c r="AM223" s="27">
        <v>4.0599999999999996</v>
      </c>
      <c r="AN223" s="42">
        <f>Q223*Y223/1000</f>
        <v>593.64</v>
      </c>
      <c r="AO223" s="42">
        <f>Q223*AB223/1000</f>
        <v>41.344000000000001</v>
      </c>
      <c r="AP223" t="s">
        <v>190</v>
      </c>
    </row>
    <row r="224" spans="1:45" x14ac:dyDescent="0.25">
      <c r="A224" s="83">
        <v>2014</v>
      </c>
      <c r="B224" s="84">
        <v>41718</v>
      </c>
      <c r="D224" s="83" t="s">
        <v>91</v>
      </c>
      <c r="E224" s="83" t="s">
        <v>330</v>
      </c>
      <c r="F224" s="83" t="s">
        <v>344</v>
      </c>
      <c r="G224" s="89" t="s">
        <v>339</v>
      </c>
      <c r="H224" s="89" t="s">
        <v>333</v>
      </c>
      <c r="I224" s="90">
        <v>2</v>
      </c>
      <c r="J224" s="90">
        <v>2</v>
      </c>
      <c r="P224"/>
      <c r="Q224"/>
      <c r="V224" s="29"/>
      <c r="W224" s="29"/>
      <c r="X224" s="29"/>
      <c r="Y224" s="27"/>
      <c r="Z224" s="27"/>
      <c r="AA224" s="24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/>
      <c r="AO224"/>
      <c r="AP224" t="s">
        <v>190</v>
      </c>
    </row>
    <row r="225" spans="1:42" x14ac:dyDescent="0.25">
      <c r="A225" s="83">
        <v>2014</v>
      </c>
      <c r="B225" s="84">
        <v>41806</v>
      </c>
      <c r="D225" s="83" t="s">
        <v>85</v>
      </c>
      <c r="E225" s="83" t="s">
        <v>322</v>
      </c>
      <c r="F225" s="83" t="s">
        <v>344</v>
      </c>
      <c r="G225" s="89" t="s">
        <v>340</v>
      </c>
      <c r="H225" s="89" t="s">
        <v>333</v>
      </c>
      <c r="I225" s="90">
        <v>2</v>
      </c>
      <c r="J225" s="90">
        <v>2</v>
      </c>
      <c r="L225" t="s">
        <v>72</v>
      </c>
      <c r="M225" s="42">
        <v>60</v>
      </c>
      <c r="N225" s="2">
        <v>120</v>
      </c>
      <c r="O225" t="s">
        <v>53</v>
      </c>
      <c r="P225" s="42">
        <f>N225*100</f>
        <v>12000</v>
      </c>
      <c r="Q225" s="42">
        <f>P225*Trockengewichte!$E$5</f>
        <v>10320</v>
      </c>
      <c r="V225" s="29"/>
      <c r="W225" s="29"/>
      <c r="X225" s="29"/>
      <c r="Y225" s="27"/>
      <c r="Z225" s="27"/>
      <c r="AA225" s="24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42">
        <f>Q225*CN!$C$3</f>
        <v>4278.6425147279997</v>
      </c>
      <c r="AO225" s="42">
        <f>Q225*CN!$C$4</f>
        <v>274.25400000000002</v>
      </c>
      <c r="AP225" t="s">
        <v>190</v>
      </c>
    </row>
    <row r="226" spans="1:42" x14ac:dyDescent="0.25">
      <c r="A226" s="83">
        <v>2014</v>
      </c>
      <c r="B226" s="84">
        <v>41875</v>
      </c>
      <c r="D226" s="83" t="s">
        <v>85</v>
      </c>
      <c r="E226" s="83" t="s">
        <v>326</v>
      </c>
      <c r="F226" s="83" t="s">
        <v>344</v>
      </c>
      <c r="G226" s="89" t="s">
        <v>340</v>
      </c>
      <c r="H226" s="89" t="s">
        <v>333</v>
      </c>
      <c r="I226" s="90">
        <v>2</v>
      </c>
      <c r="J226" s="90">
        <v>1</v>
      </c>
      <c r="L226" t="s">
        <v>81</v>
      </c>
      <c r="M226" s="42">
        <v>153</v>
      </c>
      <c r="N226" s="2">
        <v>153</v>
      </c>
      <c r="O226" t="s">
        <v>53</v>
      </c>
      <c r="P226" s="42">
        <f>N226*100</f>
        <v>15300</v>
      </c>
      <c r="Q226" s="42">
        <f>P226*Trockengewichte!$E$7</f>
        <v>5661</v>
      </c>
      <c r="V226" s="29"/>
      <c r="W226" s="29"/>
      <c r="X226" s="29"/>
      <c r="Y226" s="27"/>
      <c r="Z226" s="27"/>
      <c r="AA226" s="24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42">
        <f>Q226*CN!$C$3</f>
        <v>2347.0344259569001</v>
      </c>
      <c r="AO226" s="42">
        <f>Q226*CN!$C$4</f>
        <v>150.44107500000001</v>
      </c>
      <c r="AP226" t="s">
        <v>190</v>
      </c>
    </row>
    <row r="227" spans="1:42" x14ac:dyDescent="0.25">
      <c r="A227" s="83">
        <v>2014</v>
      </c>
      <c r="B227" s="84">
        <v>41884</v>
      </c>
      <c r="D227" s="83" t="s">
        <v>85</v>
      </c>
      <c r="E227" s="83" t="s">
        <v>326</v>
      </c>
      <c r="F227" s="83" t="s">
        <v>344</v>
      </c>
      <c r="G227" s="89" t="s">
        <v>340</v>
      </c>
      <c r="H227" s="89" t="s">
        <v>333</v>
      </c>
      <c r="I227" s="90">
        <v>2</v>
      </c>
      <c r="J227" s="90">
        <v>1</v>
      </c>
      <c r="L227" t="s">
        <v>77</v>
      </c>
      <c r="M227" s="42">
        <v>42</v>
      </c>
      <c r="N227" s="2">
        <v>61.76</v>
      </c>
      <c r="O227" t="s">
        <v>53</v>
      </c>
      <c r="P227" s="42">
        <f>N227*100</f>
        <v>6176</v>
      </c>
      <c r="Q227" s="42">
        <f>P227*Trockengewichte!$E$7</f>
        <v>2285.12</v>
      </c>
      <c r="V227" s="29"/>
      <c r="W227" s="29"/>
      <c r="X227" s="29"/>
      <c r="Y227" s="27"/>
      <c r="Z227" s="27"/>
      <c r="AA227" s="24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42">
        <f>Q227*CN!$C$3</f>
        <v>947.4042231836479</v>
      </c>
      <c r="AO227" s="42">
        <f>Q227*CN!$C$4</f>
        <v>60.727063999999999</v>
      </c>
      <c r="AP227" t="s">
        <v>190</v>
      </c>
    </row>
    <row r="228" spans="1:42" x14ac:dyDescent="0.25">
      <c r="A228" s="83">
        <v>2014</v>
      </c>
      <c r="B228" s="84">
        <v>41913</v>
      </c>
      <c r="C228" s="84">
        <v>41920</v>
      </c>
      <c r="D228" s="83" t="s">
        <v>86</v>
      </c>
      <c r="E228" s="83" t="s">
        <v>86</v>
      </c>
      <c r="F228" s="83" t="s">
        <v>344</v>
      </c>
      <c r="G228" s="89" t="s">
        <v>340</v>
      </c>
      <c r="H228" s="89" t="s">
        <v>333</v>
      </c>
      <c r="I228" s="90">
        <v>2</v>
      </c>
      <c r="J228" s="90">
        <v>2</v>
      </c>
      <c r="L228" t="s">
        <v>82</v>
      </c>
      <c r="M228" s="42">
        <v>52</v>
      </c>
      <c r="N228" s="2">
        <v>26</v>
      </c>
      <c r="O228" t="s">
        <v>53</v>
      </c>
      <c r="P228" s="42">
        <f>N228*100</f>
        <v>2600</v>
      </c>
      <c r="Q228" s="42">
        <f>P228*Trockengewichte!$E$7</f>
        <v>962</v>
      </c>
      <c r="V228" s="29"/>
      <c r="W228" s="29"/>
      <c r="X228" s="29"/>
      <c r="Y228" s="27"/>
      <c r="Z228" s="27"/>
      <c r="AA228" s="24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42">
        <f>Q228*CN!$C$3</f>
        <v>398.84245146979998</v>
      </c>
      <c r="AO228" s="42">
        <f>Q228*CN!$C$4</f>
        <v>25.565150000000003</v>
      </c>
      <c r="AP228">
        <v>7</v>
      </c>
    </row>
    <row r="229" spans="1:42" x14ac:dyDescent="0.25">
      <c r="A229" s="83">
        <v>2014</v>
      </c>
      <c r="B229" s="84">
        <v>41944</v>
      </c>
      <c r="C229" s="84">
        <v>41946</v>
      </c>
      <c r="D229" s="83" t="s">
        <v>86</v>
      </c>
      <c r="E229" s="83" t="s">
        <v>86</v>
      </c>
      <c r="F229" s="83" t="s">
        <v>344</v>
      </c>
      <c r="G229" s="89" t="s">
        <v>340</v>
      </c>
      <c r="H229" s="89" t="s">
        <v>333</v>
      </c>
      <c r="I229" s="90">
        <v>2</v>
      </c>
      <c r="J229" s="90">
        <v>2</v>
      </c>
      <c r="L229" t="s">
        <v>74</v>
      </c>
      <c r="M229" s="42">
        <v>24</v>
      </c>
      <c r="N229" s="2">
        <v>12</v>
      </c>
      <c r="O229" t="s">
        <v>53</v>
      </c>
      <c r="P229" s="42">
        <f>N229*100</f>
        <v>1200</v>
      </c>
      <c r="Q229" s="42">
        <f>P229*Trockengewichte!$E$7</f>
        <v>444</v>
      </c>
      <c r="V229" s="29"/>
      <c r="W229" s="29"/>
      <c r="X229" s="29"/>
      <c r="Y229" s="27"/>
      <c r="Z229" s="27"/>
      <c r="AA229" s="24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42">
        <f>Q229*CN!$C$3</f>
        <v>184.0811314476</v>
      </c>
      <c r="AO229" s="42">
        <f>Q229*CN!$C$4</f>
        <v>11.799300000000001</v>
      </c>
      <c r="AP229">
        <v>2</v>
      </c>
    </row>
    <row r="230" spans="1:42" x14ac:dyDescent="0.25">
      <c r="A230" s="83">
        <v>2015</v>
      </c>
      <c r="B230" s="84">
        <v>42104</v>
      </c>
      <c r="C230" s="84"/>
      <c r="D230" s="83" t="s">
        <v>87</v>
      </c>
      <c r="E230" s="83" t="s">
        <v>83</v>
      </c>
      <c r="F230" s="83" t="s">
        <v>342</v>
      </c>
      <c r="G230" s="89" t="s">
        <v>338</v>
      </c>
      <c r="H230" s="89" t="s">
        <v>333</v>
      </c>
      <c r="I230" s="90">
        <v>1.28</v>
      </c>
      <c r="J230" s="90">
        <v>1.28</v>
      </c>
      <c r="L230" t="s">
        <v>321</v>
      </c>
      <c r="M230" s="42">
        <v>6</v>
      </c>
      <c r="N230" s="2">
        <v>4.6900000000000004</v>
      </c>
      <c r="O230" t="s">
        <v>30</v>
      </c>
      <c r="P230" s="42">
        <f>N230*1000</f>
        <v>4690</v>
      </c>
      <c r="Q230" s="42">
        <f>P230*V230/100</f>
        <v>1134.98</v>
      </c>
      <c r="R230">
        <v>6.2</v>
      </c>
      <c r="S230">
        <v>9.4</v>
      </c>
      <c r="T230">
        <v>14.1</v>
      </c>
      <c r="U230">
        <v>2.8</v>
      </c>
      <c r="V230" s="29">
        <v>24.2</v>
      </c>
      <c r="W230" s="29">
        <v>11</v>
      </c>
      <c r="X230" s="29">
        <v>89</v>
      </c>
      <c r="Y230" s="27">
        <v>515.79999999999995</v>
      </c>
      <c r="Z230" s="27">
        <v>7.73</v>
      </c>
      <c r="AA230" s="24">
        <v>0.61</v>
      </c>
      <c r="AB230" s="27">
        <v>18.2</v>
      </c>
      <c r="AC230" s="27">
        <v>2.15</v>
      </c>
      <c r="AD230" s="27" t="s">
        <v>103</v>
      </c>
      <c r="AE230" s="27">
        <v>28.27</v>
      </c>
      <c r="AF230" s="27">
        <v>5</v>
      </c>
      <c r="AG230" s="27">
        <v>3.46</v>
      </c>
      <c r="AH230" s="27">
        <v>7.93</v>
      </c>
      <c r="AI230" s="27">
        <v>24.6</v>
      </c>
      <c r="AJ230" s="27">
        <v>29.6</v>
      </c>
      <c r="AK230" s="27">
        <v>11.6</v>
      </c>
      <c r="AL230" s="27">
        <v>3</v>
      </c>
      <c r="AM230" s="27">
        <v>2.08</v>
      </c>
      <c r="AO230" s="42" t="s">
        <v>332</v>
      </c>
    </row>
    <row r="231" spans="1:42" x14ac:dyDescent="0.25">
      <c r="A231" s="83">
        <v>2015</v>
      </c>
      <c r="B231" s="84">
        <v>42215</v>
      </c>
      <c r="C231" s="84"/>
      <c r="D231" s="83" t="s">
        <v>87</v>
      </c>
      <c r="E231" s="83" t="s">
        <v>84</v>
      </c>
      <c r="F231" s="83" t="s">
        <v>342</v>
      </c>
      <c r="G231" s="89" t="s">
        <v>338</v>
      </c>
      <c r="H231" s="89" t="s">
        <v>333</v>
      </c>
      <c r="I231" s="90">
        <v>1.28</v>
      </c>
      <c r="J231" s="90">
        <v>1.28</v>
      </c>
      <c r="L231" s="24" t="s">
        <v>66</v>
      </c>
      <c r="M231" s="42">
        <v>60</v>
      </c>
      <c r="N231" s="2">
        <v>46.88</v>
      </c>
      <c r="O231" t="s">
        <v>31</v>
      </c>
      <c r="P231" s="42">
        <f>N231*1000</f>
        <v>46880</v>
      </c>
      <c r="Q231" s="42">
        <f>P231*V231/100</f>
        <v>281.27999999999997</v>
      </c>
      <c r="R231">
        <v>18</v>
      </c>
      <c r="S231">
        <v>6.1</v>
      </c>
      <c r="T231">
        <v>58.6</v>
      </c>
      <c r="U231">
        <v>3.3</v>
      </c>
      <c r="V231" s="29">
        <v>0.6</v>
      </c>
      <c r="W231" s="29">
        <v>48.9</v>
      </c>
      <c r="X231" s="29">
        <v>51.1</v>
      </c>
      <c r="Y231" s="27">
        <v>296.5</v>
      </c>
      <c r="Z231" s="27">
        <v>7.73</v>
      </c>
      <c r="AA231" s="24"/>
      <c r="AB231" s="27">
        <v>65</v>
      </c>
      <c r="AC231" s="27">
        <v>34.799999999999997</v>
      </c>
      <c r="AD231" s="27" t="s">
        <v>103</v>
      </c>
      <c r="AE231" s="27">
        <v>4.5599999999999996</v>
      </c>
      <c r="AF231" s="27">
        <v>30</v>
      </c>
      <c r="AG231" s="27">
        <v>8.26</v>
      </c>
      <c r="AH231" s="27">
        <v>18.93</v>
      </c>
      <c r="AI231" s="27">
        <v>178</v>
      </c>
      <c r="AJ231" s="27">
        <v>214.32</v>
      </c>
      <c r="AK231" s="27">
        <v>27.3</v>
      </c>
      <c r="AL231" s="27">
        <v>9.35</v>
      </c>
      <c r="AM231" s="27">
        <v>4.12</v>
      </c>
    </row>
    <row r="232" spans="1:42" x14ac:dyDescent="0.25">
      <c r="A232" s="83">
        <v>2015</v>
      </c>
      <c r="B232" s="84">
        <v>42152</v>
      </c>
      <c r="C232" s="84">
        <v>42164</v>
      </c>
      <c r="D232" s="83" t="s">
        <v>86</v>
      </c>
      <c r="E232" s="83" t="s">
        <v>86</v>
      </c>
      <c r="F232" s="83" t="s">
        <v>342</v>
      </c>
      <c r="G232" s="89" t="s">
        <v>340</v>
      </c>
      <c r="H232" s="89" t="s">
        <v>333</v>
      </c>
      <c r="I232" s="90">
        <v>1.28</v>
      </c>
      <c r="J232" s="90">
        <v>1.28</v>
      </c>
      <c r="L232" s="24" t="s">
        <v>287</v>
      </c>
      <c r="M232" s="42">
        <v>247</v>
      </c>
      <c r="N232" s="2">
        <v>192.97</v>
      </c>
      <c r="O232" t="s">
        <v>53</v>
      </c>
      <c r="P232" s="42">
        <f t="shared" ref="P232:P237" si="5">N232*100</f>
        <v>19297</v>
      </c>
      <c r="Q232" s="42">
        <f>P232*Trockengewichte!$E$7</f>
        <v>7139.89</v>
      </c>
      <c r="V232" s="29"/>
      <c r="W232" s="29"/>
      <c r="X232" s="29"/>
      <c r="Y232" s="27"/>
      <c r="Z232" s="27"/>
      <c r="AA232" s="24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</row>
    <row r="233" spans="1:42" x14ac:dyDescent="0.25">
      <c r="A233" s="83">
        <v>2015</v>
      </c>
      <c r="B233" s="84">
        <v>42212</v>
      </c>
      <c r="C233" s="84"/>
      <c r="D233" s="83" t="s">
        <v>85</v>
      </c>
      <c r="E233" s="83" t="s">
        <v>326</v>
      </c>
      <c r="F233" s="83" t="s">
        <v>342</v>
      </c>
      <c r="G233" s="89" t="s">
        <v>340</v>
      </c>
      <c r="H233" s="89" t="s">
        <v>333</v>
      </c>
      <c r="I233" s="90">
        <v>1.28</v>
      </c>
      <c r="J233" s="90">
        <v>1.28</v>
      </c>
      <c r="L233" s="24" t="s">
        <v>288</v>
      </c>
      <c r="M233" s="42">
        <v>24</v>
      </c>
      <c r="N233" s="2">
        <v>18.75</v>
      </c>
      <c r="O233" t="s">
        <v>53</v>
      </c>
      <c r="P233" s="42">
        <f t="shared" si="5"/>
        <v>1875</v>
      </c>
      <c r="Q233" s="42">
        <f>P233*Trockengewichte!$E$7</f>
        <v>693.75</v>
      </c>
      <c r="V233" s="29"/>
      <c r="W233" s="29"/>
      <c r="X233" s="29"/>
      <c r="Y233" s="27"/>
      <c r="Z233" s="27"/>
      <c r="AA233" s="24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</row>
    <row r="234" spans="1:42" x14ac:dyDescent="0.25">
      <c r="A234" s="83">
        <v>2015</v>
      </c>
      <c r="B234" s="84">
        <v>42261</v>
      </c>
      <c r="C234" s="84">
        <v>42262</v>
      </c>
      <c r="D234" s="83" t="s">
        <v>86</v>
      </c>
      <c r="E234" s="83" t="s">
        <v>86</v>
      </c>
      <c r="F234" s="83" t="s">
        <v>342</v>
      </c>
      <c r="G234" s="89" t="s">
        <v>340</v>
      </c>
      <c r="H234" s="89" t="s">
        <v>333</v>
      </c>
      <c r="I234" s="90">
        <v>1.28</v>
      </c>
      <c r="J234" s="90">
        <v>1.28</v>
      </c>
      <c r="L234" s="24" t="s">
        <v>289</v>
      </c>
      <c r="M234" s="42">
        <v>68</v>
      </c>
      <c r="N234" s="2">
        <v>53.13</v>
      </c>
      <c r="O234" t="s">
        <v>53</v>
      </c>
      <c r="P234" s="42">
        <f t="shared" si="5"/>
        <v>5313</v>
      </c>
      <c r="Q234" s="42">
        <f>P234*Trockengewichte!$E$7</f>
        <v>1965.81</v>
      </c>
      <c r="V234" s="29"/>
      <c r="W234" s="29"/>
      <c r="X234" s="29"/>
      <c r="Y234" s="27"/>
      <c r="Z234" s="27"/>
      <c r="AA234" s="24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</row>
    <row r="235" spans="1:42" x14ac:dyDescent="0.25">
      <c r="A235" s="83">
        <v>2015</v>
      </c>
      <c r="B235" s="84">
        <v>42278</v>
      </c>
      <c r="C235" s="84">
        <v>42278</v>
      </c>
      <c r="D235" s="83" t="s">
        <v>86</v>
      </c>
      <c r="E235" s="83" t="s">
        <v>86</v>
      </c>
      <c r="F235" s="83" t="s">
        <v>342</v>
      </c>
      <c r="G235" s="89" t="s">
        <v>340</v>
      </c>
      <c r="H235" s="89" t="s">
        <v>333</v>
      </c>
      <c r="I235" s="90">
        <v>1.28</v>
      </c>
      <c r="J235" s="90">
        <v>1.28</v>
      </c>
      <c r="L235" s="24" t="s">
        <v>290</v>
      </c>
      <c r="M235" s="42">
        <v>41.5</v>
      </c>
      <c r="N235" s="2">
        <v>32.42</v>
      </c>
      <c r="O235" t="s">
        <v>53</v>
      </c>
      <c r="P235" s="42">
        <f t="shared" si="5"/>
        <v>3242</v>
      </c>
      <c r="Q235" s="42">
        <f>P235*Trockengewichte!$E$7</f>
        <v>1199.54</v>
      </c>
      <c r="V235" s="29"/>
      <c r="W235" s="29"/>
      <c r="X235" s="29"/>
      <c r="Y235" s="27"/>
      <c r="Z235" s="27"/>
      <c r="AA235" s="24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</row>
    <row r="236" spans="1:42" x14ac:dyDescent="0.25">
      <c r="A236" s="83">
        <v>2015</v>
      </c>
      <c r="B236" s="84">
        <v>42186</v>
      </c>
      <c r="C236" s="84"/>
      <c r="D236" s="83" t="s">
        <v>85</v>
      </c>
      <c r="E236" s="83" t="s">
        <v>322</v>
      </c>
      <c r="F236" s="83" t="s">
        <v>342</v>
      </c>
      <c r="G236" s="89" t="s">
        <v>340</v>
      </c>
      <c r="H236" s="89" t="s">
        <v>335</v>
      </c>
      <c r="I236" s="90">
        <v>0.21</v>
      </c>
      <c r="J236" s="90">
        <v>0.21</v>
      </c>
      <c r="L236" t="s">
        <v>291</v>
      </c>
      <c r="M236" s="42">
        <v>2.75</v>
      </c>
      <c r="N236" s="2">
        <v>13.1</v>
      </c>
      <c r="O236" t="s">
        <v>53</v>
      </c>
      <c r="P236" s="42">
        <f t="shared" si="5"/>
        <v>1310</v>
      </c>
      <c r="Q236" s="42">
        <f>P236*Trockengewichte!$E$24</f>
        <v>786</v>
      </c>
      <c r="V236" s="29"/>
      <c r="W236" s="29"/>
      <c r="X236" s="29"/>
      <c r="Y236" s="27"/>
      <c r="Z236" s="27"/>
      <c r="AA236" s="24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</row>
    <row r="237" spans="1:42" x14ac:dyDescent="0.25">
      <c r="A237" s="83">
        <v>2015</v>
      </c>
      <c r="B237" s="84">
        <v>42261</v>
      </c>
      <c r="C237" s="84">
        <v>42262</v>
      </c>
      <c r="D237" s="83" t="s">
        <v>86</v>
      </c>
      <c r="E237" s="83" t="s">
        <v>86</v>
      </c>
      <c r="F237" s="83" t="s">
        <v>342</v>
      </c>
      <c r="G237" s="89" t="s">
        <v>340</v>
      </c>
      <c r="H237" s="89" t="s">
        <v>335</v>
      </c>
      <c r="I237" s="90">
        <v>0.21</v>
      </c>
      <c r="J237" s="90">
        <v>0.21</v>
      </c>
      <c r="L237" t="s">
        <v>289</v>
      </c>
      <c r="M237" s="42">
        <v>15</v>
      </c>
      <c r="N237" s="2">
        <v>71.430000000000007</v>
      </c>
      <c r="O237" t="s">
        <v>53</v>
      </c>
      <c r="P237" s="42">
        <f t="shared" si="5"/>
        <v>7143.0000000000009</v>
      </c>
      <c r="Q237" s="42">
        <f>P237*Trockengewichte!$E$7</f>
        <v>2642.9100000000003</v>
      </c>
      <c r="V237" s="29"/>
      <c r="W237" s="29"/>
      <c r="X237" s="29"/>
      <c r="Y237" s="27"/>
      <c r="Z237" s="27"/>
      <c r="AA237" s="24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</row>
    <row r="238" spans="1:42" x14ac:dyDescent="0.25">
      <c r="A238" s="83">
        <v>2015</v>
      </c>
      <c r="B238" s="84">
        <v>42104</v>
      </c>
      <c r="C238" s="84"/>
      <c r="D238" s="83" t="s">
        <v>87</v>
      </c>
      <c r="E238" s="83" t="s">
        <v>83</v>
      </c>
      <c r="F238" s="83" t="s">
        <v>343</v>
      </c>
      <c r="G238" s="89" t="s">
        <v>338</v>
      </c>
      <c r="H238" s="89" t="s">
        <v>336</v>
      </c>
      <c r="I238" s="90">
        <v>0.68</v>
      </c>
      <c r="J238" s="90">
        <v>0.68</v>
      </c>
      <c r="L238" t="s">
        <v>321</v>
      </c>
      <c r="M238" s="42">
        <v>6</v>
      </c>
      <c r="N238" s="2">
        <v>8.82</v>
      </c>
      <c r="O238" t="s">
        <v>30</v>
      </c>
      <c r="P238" s="42">
        <f>N238*1000</f>
        <v>8820</v>
      </c>
      <c r="Q238" s="42">
        <f>P238*V238/100</f>
        <v>2134.44</v>
      </c>
      <c r="R238">
        <v>11.6</v>
      </c>
      <c r="S238">
        <v>17.600000000000001</v>
      </c>
      <c r="T238">
        <v>26.5</v>
      </c>
      <c r="U238">
        <v>5.3</v>
      </c>
      <c r="V238" s="29">
        <v>24.2</v>
      </c>
      <c r="W238" s="29">
        <v>11</v>
      </c>
      <c r="X238" s="29">
        <v>89</v>
      </c>
      <c r="Y238" s="27">
        <v>515.79999999999995</v>
      </c>
      <c r="Z238" s="27">
        <v>7.73</v>
      </c>
      <c r="AA238" s="24">
        <v>0.61</v>
      </c>
      <c r="AB238" s="27">
        <v>18.2</v>
      </c>
      <c r="AC238" s="27">
        <v>2.15</v>
      </c>
      <c r="AD238" s="27" t="s">
        <v>103</v>
      </c>
      <c r="AE238" s="27">
        <v>28.27</v>
      </c>
      <c r="AF238" s="27">
        <v>5</v>
      </c>
      <c r="AG238" s="27">
        <v>3.46</v>
      </c>
      <c r="AH238" s="27">
        <v>7.93</v>
      </c>
      <c r="AI238" s="27">
        <v>24.6</v>
      </c>
      <c r="AJ238" s="27">
        <v>29.6</v>
      </c>
      <c r="AK238" s="27">
        <v>11.6</v>
      </c>
      <c r="AL238" s="27">
        <v>3</v>
      </c>
      <c r="AM238" s="27">
        <v>2.08</v>
      </c>
    </row>
    <row r="239" spans="1:42" x14ac:dyDescent="0.25">
      <c r="A239" s="83">
        <v>2015</v>
      </c>
      <c r="B239" s="84">
        <v>42286</v>
      </c>
      <c r="C239" s="84"/>
      <c r="D239" s="83" t="s">
        <v>87</v>
      </c>
      <c r="E239" s="83" t="s">
        <v>83</v>
      </c>
      <c r="F239" s="83" t="s">
        <v>343</v>
      </c>
      <c r="G239" s="89" t="s">
        <v>338</v>
      </c>
      <c r="H239" s="89" t="s">
        <v>336</v>
      </c>
      <c r="I239" s="90">
        <v>0.68</v>
      </c>
      <c r="J239" s="90">
        <v>0.68</v>
      </c>
      <c r="L239" t="s">
        <v>321</v>
      </c>
      <c r="M239" s="42">
        <v>15</v>
      </c>
      <c r="N239" s="2">
        <v>22.06</v>
      </c>
      <c r="O239" t="s">
        <v>30</v>
      </c>
      <c r="P239" s="42">
        <f>N239*1000</f>
        <v>22060</v>
      </c>
      <c r="Q239" s="42">
        <f>P239*V239/100</f>
        <v>4169.3399999999992</v>
      </c>
      <c r="R239">
        <v>29</v>
      </c>
      <c r="S239">
        <v>44.1</v>
      </c>
      <c r="T239">
        <v>66.2</v>
      </c>
      <c r="U239">
        <v>13.2</v>
      </c>
      <c r="V239" s="29">
        <v>18.899999999999999</v>
      </c>
      <c r="W239" s="29">
        <v>23.6</v>
      </c>
      <c r="X239" s="29">
        <v>76.400000000000006</v>
      </c>
      <c r="Y239" s="27">
        <v>442.7</v>
      </c>
      <c r="Z239" s="27">
        <v>7.93</v>
      </c>
      <c r="AA239" s="24">
        <v>0.74</v>
      </c>
      <c r="AB239" s="27">
        <v>38</v>
      </c>
      <c r="AC239" s="27">
        <v>2.74</v>
      </c>
      <c r="AD239" s="27" t="s">
        <v>103</v>
      </c>
      <c r="AE239" s="27">
        <v>11.66</v>
      </c>
      <c r="AF239" s="27">
        <v>5</v>
      </c>
      <c r="AG239" s="27">
        <v>6.1</v>
      </c>
      <c r="AH239" s="27">
        <v>13.97</v>
      </c>
      <c r="AI239" s="27">
        <v>28.4</v>
      </c>
      <c r="AJ239" s="27">
        <v>34.24</v>
      </c>
      <c r="AK239" s="27">
        <v>26.5</v>
      </c>
      <c r="AL239" s="27">
        <v>4.55</v>
      </c>
      <c r="AM239" s="27">
        <v>3.93</v>
      </c>
    </row>
    <row r="240" spans="1:42" x14ac:dyDescent="0.25">
      <c r="A240" s="83">
        <v>2015</v>
      </c>
      <c r="B240" s="84">
        <v>42179</v>
      </c>
      <c r="C240" s="84"/>
      <c r="D240" s="83" t="s">
        <v>85</v>
      </c>
      <c r="E240" s="83" t="s">
        <v>322</v>
      </c>
      <c r="F240" s="83" t="s">
        <v>343</v>
      </c>
      <c r="G240" s="89" t="s">
        <v>340</v>
      </c>
      <c r="H240" s="89" t="s">
        <v>336</v>
      </c>
      <c r="I240" s="90">
        <v>0.68</v>
      </c>
      <c r="J240" s="90">
        <v>0.68</v>
      </c>
      <c r="L240" t="s">
        <v>292</v>
      </c>
      <c r="M240" s="42">
        <v>105</v>
      </c>
      <c r="N240" s="2">
        <v>154.41</v>
      </c>
      <c r="O240" t="s">
        <v>53</v>
      </c>
      <c r="P240" s="42">
        <f>N240*100</f>
        <v>15441</v>
      </c>
      <c r="Q240" s="42">
        <f>P240*Trockengewichte!$E$5</f>
        <v>13279.26</v>
      </c>
      <c r="V240" s="29"/>
      <c r="W240" s="29"/>
      <c r="X240" s="29"/>
      <c r="Y240" s="27"/>
      <c r="Z240" s="27"/>
      <c r="AA240" s="24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</row>
    <row r="241" spans="1:45" x14ac:dyDescent="0.25">
      <c r="A241" s="83">
        <v>2015</v>
      </c>
      <c r="B241" s="84">
        <v>42263</v>
      </c>
      <c r="C241" s="84">
        <v>42263</v>
      </c>
      <c r="D241" s="83" t="s">
        <v>86</v>
      </c>
      <c r="E241" s="83" t="s">
        <v>86</v>
      </c>
      <c r="F241" s="83" t="s">
        <v>343</v>
      </c>
      <c r="G241" s="89" t="s">
        <v>340</v>
      </c>
      <c r="H241" s="89" t="s">
        <v>336</v>
      </c>
      <c r="I241" s="90">
        <v>0.68</v>
      </c>
      <c r="J241" s="90">
        <v>0.68</v>
      </c>
      <c r="L241" t="s">
        <v>293</v>
      </c>
      <c r="M241" s="42">
        <v>21.5</v>
      </c>
      <c r="N241" s="2">
        <v>31.62</v>
      </c>
      <c r="O241" t="s">
        <v>53</v>
      </c>
      <c r="P241" s="42">
        <f>N241*100</f>
        <v>3162</v>
      </c>
      <c r="Q241" s="42">
        <f>P241*Trockengewichte!$E$7</f>
        <v>1169.94</v>
      </c>
      <c r="V241" s="29"/>
      <c r="W241" s="29"/>
      <c r="X241" s="29"/>
      <c r="Y241" s="27"/>
      <c r="Z241" s="27"/>
      <c r="AA241" s="24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</row>
    <row r="242" spans="1:45" ht="12" customHeight="1" x14ac:dyDescent="0.35">
      <c r="A242" s="83">
        <v>2015</v>
      </c>
      <c r="B242" s="84">
        <v>42192</v>
      </c>
      <c r="D242" s="83" t="s">
        <v>87</v>
      </c>
      <c r="E242" s="83" t="s">
        <v>83</v>
      </c>
      <c r="F242" s="83" t="s">
        <v>343</v>
      </c>
      <c r="G242" s="89" t="s">
        <v>338</v>
      </c>
      <c r="H242" s="89" t="s">
        <v>335</v>
      </c>
      <c r="I242" s="90">
        <v>0.5</v>
      </c>
      <c r="J242" s="90">
        <v>0.5</v>
      </c>
      <c r="L242" t="s">
        <v>321</v>
      </c>
      <c r="M242" s="42">
        <v>8</v>
      </c>
      <c r="N242" s="2">
        <v>16</v>
      </c>
      <c r="O242" t="s">
        <v>30</v>
      </c>
      <c r="P242">
        <f>N242*1000</f>
        <v>16000</v>
      </c>
      <c r="Q242" s="42">
        <f>P242*V242/100</f>
        <v>3136</v>
      </c>
      <c r="R242">
        <v>21</v>
      </c>
      <c r="S242">
        <v>32</v>
      </c>
      <c r="T242">
        <v>48</v>
      </c>
      <c r="U242">
        <v>9.6</v>
      </c>
      <c r="V242" s="29">
        <v>19.600000000000001</v>
      </c>
      <c r="W242" s="29">
        <v>21.3</v>
      </c>
      <c r="X242" s="29">
        <v>78.7</v>
      </c>
      <c r="Y242" s="27">
        <v>456.4</v>
      </c>
      <c r="Z242" s="27">
        <v>8.8000000000000007</v>
      </c>
      <c r="AA242" s="24">
        <v>0.79</v>
      </c>
      <c r="AB242" s="27">
        <v>34.1</v>
      </c>
      <c r="AC242" s="27">
        <v>4.87</v>
      </c>
      <c r="AD242" s="27" t="s">
        <v>103</v>
      </c>
      <c r="AE242" s="27">
        <v>13.39</v>
      </c>
      <c r="AF242" s="27">
        <v>3.5</v>
      </c>
      <c r="AG242" s="27">
        <v>5.82</v>
      </c>
      <c r="AH242" s="27">
        <v>13.34</v>
      </c>
      <c r="AI242" s="27">
        <v>41.2</v>
      </c>
      <c r="AJ242" s="27">
        <v>49.61</v>
      </c>
      <c r="AK242" s="27">
        <v>25.4</v>
      </c>
      <c r="AL242" s="27">
        <v>5.01</v>
      </c>
      <c r="AM242" s="27">
        <v>4.29</v>
      </c>
      <c r="AO242"/>
      <c r="AR242" s="10"/>
      <c r="AS242" s="9"/>
    </row>
    <row r="243" spans="1:45" ht="12" customHeight="1" x14ac:dyDescent="0.35">
      <c r="A243" s="83">
        <v>2015</v>
      </c>
      <c r="B243" s="84">
        <v>42186</v>
      </c>
      <c r="C243" s="84"/>
      <c r="D243" s="83" t="s">
        <v>85</v>
      </c>
      <c r="E243" s="83" t="s">
        <v>322</v>
      </c>
      <c r="F243" s="83" t="s">
        <v>343</v>
      </c>
      <c r="G243" s="89" t="s">
        <v>340</v>
      </c>
      <c r="H243" s="89" t="s">
        <v>335</v>
      </c>
      <c r="I243" s="90">
        <v>0.5</v>
      </c>
      <c r="J243" s="90">
        <v>0.5</v>
      </c>
      <c r="L243" t="s">
        <v>294</v>
      </c>
      <c r="M243" s="42">
        <v>11</v>
      </c>
      <c r="N243" s="2">
        <v>22</v>
      </c>
      <c r="O243" t="s">
        <v>53</v>
      </c>
      <c r="P243">
        <f>N243*100</f>
        <v>2200</v>
      </c>
      <c r="Q243" s="42">
        <f>P243*Trockengewichte!$E$24</f>
        <v>1320</v>
      </c>
      <c r="V243" s="29"/>
      <c r="W243" s="29"/>
      <c r="X243" s="29"/>
      <c r="Y243" s="27"/>
      <c r="Z243" s="27"/>
      <c r="AA243" s="24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O243"/>
      <c r="AQ243" s="10"/>
      <c r="AR243" s="10"/>
      <c r="AS243" s="10"/>
    </row>
    <row r="244" spans="1:45" ht="12" customHeight="1" x14ac:dyDescent="0.25">
      <c r="A244" s="83">
        <v>2015</v>
      </c>
      <c r="B244" s="84">
        <v>42263</v>
      </c>
      <c r="C244" s="84">
        <v>42263</v>
      </c>
      <c r="D244" s="83" t="s">
        <v>86</v>
      </c>
      <c r="E244" s="83" t="s">
        <v>86</v>
      </c>
      <c r="F244" s="83" t="s">
        <v>343</v>
      </c>
      <c r="G244" s="89" t="s">
        <v>340</v>
      </c>
      <c r="H244" s="89" t="s">
        <v>335</v>
      </c>
      <c r="I244" s="90">
        <v>0.5</v>
      </c>
      <c r="J244" s="90">
        <v>0.5</v>
      </c>
      <c r="L244" t="s">
        <v>293</v>
      </c>
      <c r="M244" s="42">
        <v>20</v>
      </c>
      <c r="N244" s="2">
        <v>40</v>
      </c>
      <c r="O244" t="s">
        <v>53</v>
      </c>
      <c r="P244">
        <f>N244*100</f>
        <v>4000</v>
      </c>
      <c r="Q244" s="42">
        <f>P244*Trockengewichte!$E$7</f>
        <v>1480</v>
      </c>
      <c r="V244" s="29"/>
      <c r="W244" s="29"/>
      <c r="X244" s="29"/>
      <c r="Y244" s="27"/>
      <c r="Z244" s="27"/>
      <c r="AA244" s="24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O244"/>
    </row>
    <row r="245" spans="1:45" ht="12" customHeight="1" x14ac:dyDescent="0.35">
      <c r="A245" s="83">
        <v>2015</v>
      </c>
      <c r="B245" s="84">
        <v>42104</v>
      </c>
      <c r="C245" s="87"/>
      <c r="D245" s="83" t="s">
        <v>87</v>
      </c>
      <c r="E245" s="83" t="s">
        <v>83</v>
      </c>
      <c r="F245" s="83" t="s">
        <v>344</v>
      </c>
      <c r="G245" s="89" t="s">
        <v>338</v>
      </c>
      <c r="H245" s="89" t="s">
        <v>333</v>
      </c>
      <c r="I245" s="90">
        <v>2</v>
      </c>
      <c r="J245" s="90">
        <v>2</v>
      </c>
      <c r="L245" t="s">
        <v>321</v>
      </c>
      <c r="M245" s="42">
        <v>16</v>
      </c>
      <c r="N245" s="2">
        <v>8</v>
      </c>
      <c r="O245" t="s">
        <v>30</v>
      </c>
      <c r="P245">
        <f>N245*1000</f>
        <v>8000</v>
      </c>
      <c r="Q245" s="42">
        <f>P245*V245/100</f>
        <v>1936</v>
      </c>
      <c r="R245">
        <v>10.5</v>
      </c>
      <c r="S245">
        <v>16</v>
      </c>
      <c r="T245">
        <v>24</v>
      </c>
      <c r="U245">
        <v>4.8</v>
      </c>
      <c r="V245" s="29">
        <v>24.2</v>
      </c>
      <c r="W245" s="29">
        <v>11</v>
      </c>
      <c r="X245" s="29">
        <v>89</v>
      </c>
      <c r="Y245" s="27">
        <v>515.79999999999995</v>
      </c>
      <c r="Z245" s="27">
        <v>7.73</v>
      </c>
      <c r="AA245" s="24">
        <v>0.61</v>
      </c>
      <c r="AB245" s="27">
        <v>18.2</v>
      </c>
      <c r="AC245" s="27">
        <v>2.15</v>
      </c>
      <c r="AD245" s="27" t="s">
        <v>103</v>
      </c>
      <c r="AE245" s="27">
        <v>28.27</v>
      </c>
      <c r="AF245" s="27">
        <v>5</v>
      </c>
      <c r="AG245" s="27">
        <v>3.46</v>
      </c>
      <c r="AH245" s="27">
        <v>7.93</v>
      </c>
      <c r="AI245" s="27">
        <v>24.6</v>
      </c>
      <c r="AJ245" s="27">
        <v>29.6</v>
      </c>
      <c r="AK245" s="27">
        <v>11.6</v>
      </c>
      <c r="AL245" s="27">
        <v>3</v>
      </c>
      <c r="AM245" s="27">
        <v>2.08</v>
      </c>
      <c r="AO245"/>
    </row>
    <row r="246" spans="1:45" ht="12" customHeight="1" x14ac:dyDescent="0.25">
      <c r="A246" s="83">
        <v>2015</v>
      </c>
      <c r="B246" s="84">
        <v>42193</v>
      </c>
      <c r="D246" s="83" t="s">
        <v>87</v>
      </c>
      <c r="E246" s="83" t="s">
        <v>84</v>
      </c>
      <c r="F246" s="83" t="s">
        <v>344</v>
      </c>
      <c r="G246" s="89" t="s">
        <v>338</v>
      </c>
      <c r="H246" s="89" t="s">
        <v>333</v>
      </c>
      <c r="I246" s="90">
        <v>2</v>
      </c>
      <c r="J246" s="90">
        <v>2</v>
      </c>
      <c r="L246" t="s">
        <v>66</v>
      </c>
      <c r="M246" s="42">
        <v>90</v>
      </c>
      <c r="N246" s="2">
        <v>45</v>
      </c>
      <c r="O246" t="s">
        <v>31</v>
      </c>
      <c r="P246">
        <f>N246*1000</f>
        <v>45000</v>
      </c>
      <c r="Q246" s="42">
        <f>P246*V246/100</f>
        <v>225</v>
      </c>
      <c r="R246">
        <v>17.3</v>
      </c>
      <c r="S246">
        <v>5.8</v>
      </c>
      <c r="T246">
        <v>56.3</v>
      </c>
      <c r="U246">
        <v>3.2</v>
      </c>
      <c r="V246" s="29">
        <v>0.5</v>
      </c>
      <c r="W246" s="29">
        <v>50.8</v>
      </c>
      <c r="X246" s="29">
        <v>49.2</v>
      </c>
      <c r="Y246" s="27">
        <v>285</v>
      </c>
      <c r="Z246" s="27">
        <v>7.62</v>
      </c>
      <c r="AA246" s="24"/>
      <c r="AB246" s="27">
        <v>52.4</v>
      </c>
      <c r="AC246" s="27">
        <v>50.3</v>
      </c>
      <c r="AD246" s="27" t="s">
        <v>103</v>
      </c>
      <c r="AE246" s="27">
        <v>5.44</v>
      </c>
      <c r="AF246" s="27"/>
      <c r="AG246" s="27">
        <v>5.55</v>
      </c>
      <c r="AH246" s="27">
        <v>12.72</v>
      </c>
      <c r="AI246" s="27">
        <v>195</v>
      </c>
      <c r="AJ246" s="27">
        <v>235.23</v>
      </c>
      <c r="AK246" s="27">
        <v>19.3</v>
      </c>
      <c r="AL246" s="27">
        <v>8.5399999999999991</v>
      </c>
      <c r="AM246" s="27">
        <v>3.63</v>
      </c>
      <c r="AO246"/>
    </row>
    <row r="247" spans="1:45" x14ac:dyDescent="0.25">
      <c r="A247" s="83">
        <v>2015</v>
      </c>
      <c r="B247" s="84">
        <v>42279</v>
      </c>
      <c r="D247" s="83" t="s">
        <v>87</v>
      </c>
      <c r="E247" s="83" t="s">
        <v>83</v>
      </c>
      <c r="F247" s="83" t="s">
        <v>344</v>
      </c>
      <c r="G247" s="89" t="s">
        <v>338</v>
      </c>
      <c r="H247" s="89" t="s">
        <v>333</v>
      </c>
      <c r="I247" s="90">
        <v>2</v>
      </c>
      <c r="J247" s="90">
        <v>2</v>
      </c>
      <c r="L247" t="s">
        <v>321</v>
      </c>
      <c r="M247" s="42">
        <v>12</v>
      </c>
      <c r="N247" s="2">
        <v>6</v>
      </c>
      <c r="O247" t="s">
        <v>30</v>
      </c>
      <c r="P247">
        <f>N247*1000</f>
        <v>6000</v>
      </c>
      <c r="Q247" s="42">
        <f>P247*V247/100</f>
        <v>1133.9999999999998</v>
      </c>
      <c r="R247">
        <v>7.9</v>
      </c>
      <c r="S247">
        <v>12</v>
      </c>
      <c r="T247">
        <v>18</v>
      </c>
      <c r="U247">
        <v>3.6</v>
      </c>
      <c r="V247" s="29">
        <v>18.899999999999999</v>
      </c>
      <c r="W247" s="29">
        <v>23.6</v>
      </c>
      <c r="X247" s="29">
        <v>76.400000000000006</v>
      </c>
      <c r="Y247" s="27">
        <v>442.7</v>
      </c>
      <c r="Z247" s="27">
        <v>7.93</v>
      </c>
      <c r="AA247" s="24">
        <v>0.74</v>
      </c>
      <c r="AB247" s="27">
        <v>38</v>
      </c>
      <c r="AC247" s="27">
        <v>2.74</v>
      </c>
      <c r="AD247" s="27" t="s">
        <v>103</v>
      </c>
      <c r="AE247" s="27">
        <v>11.66</v>
      </c>
      <c r="AF247" s="27">
        <v>5</v>
      </c>
      <c r="AG247" s="27">
        <v>6.1</v>
      </c>
      <c r="AH247" s="27">
        <v>13.97</v>
      </c>
      <c r="AI247" s="27">
        <v>28.4</v>
      </c>
      <c r="AJ247" s="27">
        <v>34.24</v>
      </c>
      <c r="AK247" s="27">
        <v>26.5</v>
      </c>
      <c r="AL247" s="27">
        <v>4.55</v>
      </c>
      <c r="AM247" s="27">
        <v>3.93</v>
      </c>
    </row>
    <row r="248" spans="1:45" x14ac:dyDescent="0.25">
      <c r="A248" s="83">
        <v>2015</v>
      </c>
      <c r="B248" s="84">
        <v>42179</v>
      </c>
      <c r="D248" s="83" t="s">
        <v>85</v>
      </c>
      <c r="E248" s="83" t="s">
        <v>322</v>
      </c>
      <c r="F248" s="83" t="s">
        <v>344</v>
      </c>
      <c r="G248" s="89" t="s">
        <v>340</v>
      </c>
      <c r="H248" s="89" t="s">
        <v>333</v>
      </c>
      <c r="I248" s="90">
        <v>2</v>
      </c>
      <c r="J248" s="90">
        <v>2</v>
      </c>
      <c r="L248" t="s">
        <v>325</v>
      </c>
      <c r="M248" s="42">
        <v>165</v>
      </c>
      <c r="N248" s="2">
        <v>82.5</v>
      </c>
      <c r="O248" t="s">
        <v>53</v>
      </c>
      <c r="P248" s="42">
        <f>N248*100</f>
        <v>8250</v>
      </c>
      <c r="Q248" s="42">
        <f>P248*Trockengewichte!$E$5</f>
        <v>7095</v>
      </c>
      <c r="V248" s="29"/>
      <c r="W248" s="29"/>
      <c r="X248" s="29"/>
      <c r="Y248" s="27"/>
      <c r="Z248" s="27"/>
      <c r="AA248" s="24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</row>
    <row r="249" spans="1:45" x14ac:dyDescent="0.25">
      <c r="A249" s="83">
        <v>2015</v>
      </c>
      <c r="B249" s="84">
        <v>42219</v>
      </c>
      <c r="D249" s="83" t="s">
        <v>85</v>
      </c>
      <c r="E249" s="83" t="s">
        <v>326</v>
      </c>
      <c r="F249" s="83" t="s">
        <v>344</v>
      </c>
      <c r="G249" s="89" t="s">
        <v>340</v>
      </c>
      <c r="H249" s="89" t="s">
        <v>333</v>
      </c>
      <c r="I249" s="90">
        <v>2</v>
      </c>
      <c r="J249" s="90">
        <v>2</v>
      </c>
      <c r="L249" t="s">
        <v>295</v>
      </c>
      <c r="M249" s="42">
        <v>30</v>
      </c>
      <c r="N249" s="2">
        <v>15</v>
      </c>
      <c r="O249" t="s">
        <v>53</v>
      </c>
      <c r="P249" s="42">
        <f>N249*100</f>
        <v>1500</v>
      </c>
      <c r="Q249" s="42">
        <f>P249*Trockengewichte!$E$7</f>
        <v>555</v>
      </c>
      <c r="V249" s="29"/>
      <c r="W249" s="29"/>
      <c r="X249" s="29"/>
      <c r="Y249" s="27"/>
      <c r="Z249" s="27"/>
      <c r="AA249" s="24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</row>
    <row r="250" spans="1:45" x14ac:dyDescent="0.25">
      <c r="A250" s="83">
        <v>2015</v>
      </c>
      <c r="B250" s="84">
        <v>42275</v>
      </c>
      <c r="C250" s="84">
        <v>42277</v>
      </c>
      <c r="D250" s="83" t="s">
        <v>86</v>
      </c>
      <c r="E250" s="83" t="s">
        <v>86</v>
      </c>
      <c r="F250" s="83" t="s">
        <v>344</v>
      </c>
      <c r="G250" s="89" t="s">
        <v>340</v>
      </c>
      <c r="H250" s="89" t="s">
        <v>333</v>
      </c>
      <c r="I250" s="90">
        <v>2</v>
      </c>
      <c r="J250" s="90">
        <v>2</v>
      </c>
      <c r="L250" t="s">
        <v>296</v>
      </c>
      <c r="M250" s="42">
        <v>125</v>
      </c>
      <c r="N250" s="2">
        <v>62.5</v>
      </c>
      <c r="O250" t="s">
        <v>53</v>
      </c>
      <c r="P250" s="42">
        <f>N250*100</f>
        <v>6250</v>
      </c>
      <c r="Q250" s="42">
        <f>P250*Trockengewichte!$E$7</f>
        <v>2312.5</v>
      </c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</row>
    <row r="251" spans="1:45" x14ac:dyDescent="0.25"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</row>
    <row r="252" spans="1:45" x14ac:dyDescent="0.25"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</row>
    <row r="253" spans="1:45" x14ac:dyDescent="0.25"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</row>
    <row r="254" spans="1:45" x14ac:dyDescent="0.25"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</row>
    <row r="255" spans="1:45" x14ac:dyDescent="0.25"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</row>
    <row r="256" spans="1:45" x14ac:dyDescent="0.25">
      <c r="R256" s="1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</row>
    <row r="257" spans="22:39" x14ac:dyDescent="0.25"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</row>
    <row r="258" spans="22:39" x14ac:dyDescent="0.25"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</row>
    <row r="259" spans="22:39" x14ac:dyDescent="0.25"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</row>
    <row r="260" spans="22:39" x14ac:dyDescent="0.25"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</row>
    <row r="261" spans="22:39" x14ac:dyDescent="0.25"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</row>
    <row r="262" spans="22:39" x14ac:dyDescent="0.25"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</row>
    <row r="263" spans="22:39" x14ac:dyDescent="0.25"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</row>
    <row r="264" spans="22:39" x14ac:dyDescent="0.25"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</row>
    <row r="265" spans="22:39" x14ac:dyDescent="0.25"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</row>
    <row r="266" spans="22:39" x14ac:dyDescent="0.25"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</row>
    <row r="267" spans="22:39" x14ac:dyDescent="0.25"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</row>
    <row r="268" spans="22:39" x14ac:dyDescent="0.25"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</row>
    <row r="269" spans="22:39" x14ac:dyDescent="0.25"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</row>
  </sheetData>
  <sheetProtection selectLockedCells="1" selectUnlockedCells="1"/>
  <dataConsolidate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269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5" sqref="D35"/>
    </sheetView>
  </sheetViews>
  <sheetFormatPr defaultRowHeight="12.5" x14ac:dyDescent="0.25"/>
  <cols>
    <col min="1" max="3" width="10.90625" customWidth="1"/>
    <col min="4" max="4" width="12.6328125" customWidth="1"/>
    <col min="5" max="5" width="22.6328125" customWidth="1"/>
    <col min="6" max="6" width="11.453125" style="1" customWidth="1"/>
    <col min="7" max="7" width="22.1796875" customWidth="1"/>
    <col min="8" max="8" width="11.453125" style="60" customWidth="1"/>
    <col min="9" max="9" width="11.453125" style="1" customWidth="1"/>
    <col min="10" max="10" width="10.90625" customWidth="1"/>
    <col min="11" max="11" width="23.81640625" style="60" customWidth="1"/>
    <col min="12" max="12" width="23.81640625" customWidth="1"/>
    <col min="13" max="13" width="23.453125" customWidth="1"/>
    <col min="14" max="14" width="20.36328125" customWidth="1"/>
    <col min="15" max="15" width="11.453125" style="42" customWidth="1"/>
    <col min="16" max="16" width="11.453125" style="2" customWidth="1"/>
    <col min="17" max="17" width="10.90625" customWidth="1"/>
    <col min="18" max="18" width="12.81640625" style="42" bestFit="1" customWidth="1"/>
    <col min="19" max="19" width="11.453125" style="42" customWidth="1"/>
    <col min="20" max="23" width="10.90625" customWidth="1"/>
    <col min="24" max="24" width="11.453125" style="1" customWidth="1"/>
    <col min="25" max="41" width="10.90625" customWidth="1"/>
    <col min="42" max="42" width="11.453125" style="42" customWidth="1"/>
    <col min="43" max="43" width="12" style="42" bestFit="1" customWidth="1"/>
    <col min="44" max="44" width="3.6328125" customWidth="1"/>
    <col min="45" max="256" width="10.90625" customWidth="1"/>
  </cols>
  <sheetData>
    <row r="1" spans="1:47" ht="12" customHeight="1" x14ac:dyDescent="0.35">
      <c r="A1" s="57" t="s">
        <v>0</v>
      </c>
      <c r="B1" s="57" t="s">
        <v>298</v>
      </c>
      <c r="C1" s="57" t="s">
        <v>299</v>
      </c>
      <c r="D1" s="57" t="s">
        <v>300</v>
      </c>
      <c r="E1" s="57" t="s">
        <v>301</v>
      </c>
      <c r="F1" s="58" t="s">
        <v>302</v>
      </c>
      <c r="G1" s="57" t="s">
        <v>303</v>
      </c>
      <c r="H1" s="57" t="s">
        <v>304</v>
      </c>
      <c r="I1" s="58" t="s">
        <v>305</v>
      </c>
      <c r="J1" s="57" t="s">
        <v>306</v>
      </c>
      <c r="K1" s="57" t="s">
        <v>307</v>
      </c>
      <c r="L1" s="57" t="s">
        <v>297</v>
      </c>
      <c r="M1" s="57" t="s">
        <v>308</v>
      </c>
      <c r="N1" s="57" t="s">
        <v>309</v>
      </c>
      <c r="O1" s="41" t="s">
        <v>13</v>
      </c>
      <c r="P1" s="4" t="s">
        <v>14</v>
      </c>
      <c r="Q1" s="3" t="s">
        <v>15</v>
      </c>
      <c r="R1" s="41" t="s">
        <v>189</v>
      </c>
      <c r="S1" s="41" t="s">
        <v>130</v>
      </c>
      <c r="T1" s="3" t="s">
        <v>16</v>
      </c>
      <c r="U1" s="3" t="s">
        <v>17</v>
      </c>
      <c r="V1" s="3" t="s">
        <v>18</v>
      </c>
      <c r="W1" s="3" t="s">
        <v>19</v>
      </c>
      <c r="X1" s="48" t="s">
        <v>107</v>
      </c>
      <c r="Y1" s="22" t="s">
        <v>108</v>
      </c>
      <c r="Z1" s="23" t="s">
        <v>109</v>
      </c>
      <c r="AA1" s="22" t="s">
        <v>110</v>
      </c>
      <c r="AB1" s="21" t="s">
        <v>96</v>
      </c>
      <c r="AC1" s="21" t="s">
        <v>111</v>
      </c>
      <c r="AD1" s="21" t="s">
        <v>112</v>
      </c>
      <c r="AE1" s="21" t="s">
        <v>113</v>
      </c>
      <c r="AF1" s="21" t="s">
        <v>114</v>
      </c>
      <c r="AG1" s="21" t="s">
        <v>115</v>
      </c>
      <c r="AH1" s="22" t="s">
        <v>116</v>
      </c>
      <c r="AI1" s="21" t="s">
        <v>117</v>
      </c>
      <c r="AJ1" s="21" t="s">
        <v>118</v>
      </c>
      <c r="AK1" s="21" t="s">
        <v>119</v>
      </c>
      <c r="AL1" s="21" t="s">
        <v>120</v>
      </c>
      <c r="AM1" s="21" t="s">
        <v>121</v>
      </c>
      <c r="AN1" s="21" t="s">
        <v>122</v>
      </c>
      <c r="AO1" s="21" t="s">
        <v>123</v>
      </c>
      <c r="AP1" s="50" t="s">
        <v>236</v>
      </c>
      <c r="AQ1" s="50" t="s">
        <v>237</v>
      </c>
      <c r="AR1" t="s">
        <v>281</v>
      </c>
      <c r="AS1" s="10"/>
      <c r="AT1" s="10"/>
      <c r="AU1" s="10"/>
    </row>
    <row r="2" spans="1:47" ht="12" customHeight="1" x14ac:dyDescent="0.25">
      <c r="A2">
        <v>1</v>
      </c>
      <c r="B2">
        <v>2003</v>
      </c>
      <c r="C2" t="s">
        <v>20</v>
      </c>
      <c r="E2" t="s">
        <v>310</v>
      </c>
      <c r="F2" s="1">
        <v>1.53</v>
      </c>
      <c r="G2" t="s">
        <v>314</v>
      </c>
      <c r="H2" s="59">
        <v>37775</v>
      </c>
      <c r="I2" s="1">
        <v>1</v>
      </c>
      <c r="J2">
        <v>1</v>
      </c>
      <c r="K2" s="59">
        <v>37777</v>
      </c>
      <c r="L2" s="5" t="s">
        <v>322</v>
      </c>
      <c r="N2" t="s">
        <v>85</v>
      </c>
      <c r="O2" s="42">
        <v>29</v>
      </c>
      <c r="P2" s="2">
        <f t="shared" ref="P2:P33" si="0">O2/F2</f>
        <v>18.954248366013072</v>
      </c>
      <c r="Q2" t="s">
        <v>24</v>
      </c>
      <c r="R2" t="s">
        <v>190</v>
      </c>
      <c r="S2" s="42">
        <f>P2*100*Trockengewichte!$E$5</f>
        <v>1630.065359477124</v>
      </c>
      <c r="X2"/>
      <c r="AP2" s="42">
        <f>S2*CN!$C$3</f>
        <v>675.82044077947705</v>
      </c>
      <c r="AQ2" s="42">
        <f>S2*CN!$C$4</f>
        <v>43.318986928104572</v>
      </c>
      <c r="AR2">
        <v>2</v>
      </c>
    </row>
    <row r="3" spans="1:47" x14ac:dyDescent="0.25">
      <c r="A3">
        <v>2</v>
      </c>
      <c r="B3">
        <v>2003</v>
      </c>
      <c r="C3" t="s">
        <v>20</v>
      </c>
      <c r="E3" t="s">
        <v>310</v>
      </c>
      <c r="F3" s="1">
        <v>1.53</v>
      </c>
      <c r="G3" t="s">
        <v>314</v>
      </c>
      <c r="H3" s="59">
        <v>37810</v>
      </c>
      <c r="I3" s="1">
        <v>0.38</v>
      </c>
      <c r="J3">
        <v>1</v>
      </c>
      <c r="K3" s="59">
        <v>37811</v>
      </c>
      <c r="L3" t="s">
        <v>326</v>
      </c>
      <c r="N3" t="s">
        <v>85</v>
      </c>
      <c r="O3" s="42">
        <v>27</v>
      </c>
      <c r="P3" s="2">
        <f t="shared" si="0"/>
        <v>17.647058823529413</v>
      </c>
      <c r="Q3" t="s">
        <v>24</v>
      </c>
      <c r="R3" t="s">
        <v>190</v>
      </c>
      <c r="S3" s="42">
        <f>P3*Trockengewichte!$E$7*100</f>
        <v>652.94117647058829</v>
      </c>
      <c r="X3"/>
      <c r="AP3" s="42">
        <f>S3*CN!$C$3</f>
        <v>270.7075462464706</v>
      </c>
      <c r="AQ3" s="42">
        <f>S3*CN!$C$4</f>
        <v>17.351911764705886</v>
      </c>
      <c r="AR3">
        <v>1</v>
      </c>
    </row>
    <row r="4" spans="1:47" ht="12" customHeight="1" x14ac:dyDescent="0.25">
      <c r="A4">
        <v>3</v>
      </c>
      <c r="B4">
        <v>2003</v>
      </c>
      <c r="C4" t="s">
        <v>20</v>
      </c>
      <c r="E4" t="s">
        <v>310</v>
      </c>
      <c r="F4" s="1">
        <v>1.53</v>
      </c>
      <c r="G4" t="s">
        <v>314</v>
      </c>
      <c r="H4" s="59">
        <v>37825</v>
      </c>
      <c r="I4" s="1">
        <v>1</v>
      </c>
      <c r="J4">
        <v>2</v>
      </c>
      <c r="K4" s="59">
        <v>37828</v>
      </c>
      <c r="L4" t="s">
        <v>322</v>
      </c>
      <c r="N4" t="s">
        <v>85</v>
      </c>
      <c r="O4" s="42">
        <v>19</v>
      </c>
      <c r="P4" s="2">
        <f t="shared" si="0"/>
        <v>12.418300653594772</v>
      </c>
      <c r="Q4" t="s">
        <v>24</v>
      </c>
      <c r="R4" t="s">
        <v>190</v>
      </c>
      <c r="S4" s="42">
        <f>P4*Trockengewichte!$E$6*100</f>
        <v>869.28104575163388</v>
      </c>
      <c r="X4"/>
      <c r="AP4" s="42">
        <f>S4*CN!$C$3</f>
        <v>360.40143794575158</v>
      </c>
      <c r="AQ4" s="42">
        <f>S4*CN!$C$4</f>
        <v>23.101143790849672</v>
      </c>
      <c r="AR4">
        <v>3</v>
      </c>
    </row>
    <row r="5" spans="1:47" x14ac:dyDescent="0.25">
      <c r="A5">
        <v>4</v>
      </c>
      <c r="B5">
        <v>2003</v>
      </c>
      <c r="C5" t="s">
        <v>20</v>
      </c>
      <c r="E5" t="s">
        <v>310</v>
      </c>
      <c r="F5" s="1">
        <v>1.53</v>
      </c>
      <c r="G5" t="s">
        <v>314</v>
      </c>
      <c r="H5" s="59">
        <v>37845</v>
      </c>
      <c r="I5" s="1">
        <v>0.2</v>
      </c>
      <c r="J5">
        <v>3</v>
      </c>
      <c r="K5" s="59">
        <v>37846</v>
      </c>
      <c r="L5" t="s">
        <v>322</v>
      </c>
      <c r="N5" t="s">
        <v>85</v>
      </c>
      <c r="O5" s="42">
        <v>27</v>
      </c>
      <c r="P5" s="2">
        <f t="shared" si="0"/>
        <v>17.647058823529413</v>
      </c>
      <c r="Q5" t="s">
        <v>24</v>
      </c>
      <c r="R5" t="s">
        <v>190</v>
      </c>
      <c r="S5" s="42">
        <f>P5*Trockengewichte!$E$6*100</f>
        <v>1235.2941176470588</v>
      </c>
      <c r="X5"/>
      <c r="AP5" s="42">
        <f>S5*CN!$C$3</f>
        <v>512.14941181764698</v>
      </c>
      <c r="AQ5" s="42">
        <f>S5*CN!$C$4</f>
        <v>32.827941176470588</v>
      </c>
      <c r="AR5">
        <v>1</v>
      </c>
    </row>
    <row r="6" spans="1:47" x14ac:dyDescent="0.25">
      <c r="A6">
        <v>5</v>
      </c>
      <c r="B6">
        <v>2003</v>
      </c>
      <c r="C6" t="s">
        <v>20</v>
      </c>
      <c r="E6" t="s">
        <v>310</v>
      </c>
      <c r="F6" s="1">
        <v>1.53</v>
      </c>
      <c r="G6" t="s">
        <v>314</v>
      </c>
      <c r="H6" s="59">
        <v>37852</v>
      </c>
      <c r="I6" s="1">
        <v>0.33</v>
      </c>
      <c r="J6">
        <v>2</v>
      </c>
      <c r="K6" s="59">
        <v>37853</v>
      </c>
      <c r="L6" t="s">
        <v>322</v>
      </c>
      <c r="N6" t="s">
        <v>85</v>
      </c>
      <c r="O6" s="42">
        <v>14</v>
      </c>
      <c r="P6" s="2">
        <f t="shared" si="0"/>
        <v>9.1503267973856204</v>
      </c>
      <c r="Q6" t="s">
        <v>24</v>
      </c>
      <c r="R6" t="s">
        <v>190</v>
      </c>
      <c r="S6" s="42">
        <f>P6*Trockengewichte!$E$6*100</f>
        <v>640.52287581699341</v>
      </c>
      <c r="X6"/>
      <c r="AP6" s="42">
        <f>S6*CN!$C$3</f>
        <v>265.55895427581697</v>
      </c>
      <c r="AQ6" s="42">
        <f>S6*CN!$C$4</f>
        <v>17.0218954248366</v>
      </c>
      <c r="AR6">
        <v>1</v>
      </c>
    </row>
    <row r="7" spans="1:47" x14ac:dyDescent="0.25">
      <c r="A7">
        <v>6</v>
      </c>
      <c r="B7">
        <v>2003</v>
      </c>
      <c r="C7" t="s">
        <v>20</v>
      </c>
      <c r="E7" t="s">
        <v>310</v>
      </c>
      <c r="F7" s="1">
        <v>1.53</v>
      </c>
      <c r="G7" t="s">
        <v>314</v>
      </c>
      <c r="H7" s="59">
        <v>37856</v>
      </c>
      <c r="I7" s="1">
        <v>1</v>
      </c>
      <c r="J7">
        <v>4</v>
      </c>
      <c r="K7" s="59">
        <v>37867</v>
      </c>
      <c r="L7" t="s">
        <v>328</v>
      </c>
      <c r="N7" t="s">
        <v>86</v>
      </c>
      <c r="O7" s="42">
        <v>8</v>
      </c>
      <c r="P7" s="2">
        <f t="shared" si="0"/>
        <v>5.2287581699346406</v>
      </c>
      <c r="Q7" t="s">
        <v>24</v>
      </c>
      <c r="R7" t="s">
        <v>190</v>
      </c>
      <c r="S7" s="42">
        <f>P7*1000</f>
        <v>5228.758169934641</v>
      </c>
      <c r="X7"/>
      <c r="AP7" s="42">
        <f>S7*CN!$C$3</f>
        <v>2167.8281981699347</v>
      </c>
      <c r="AQ7" s="42">
        <f>S7*CN!$C$4</f>
        <v>138.9542483660131</v>
      </c>
      <c r="AR7">
        <v>11</v>
      </c>
    </row>
    <row r="8" spans="1:47" x14ac:dyDescent="0.25">
      <c r="A8">
        <v>7</v>
      </c>
      <c r="B8">
        <v>2003</v>
      </c>
      <c r="C8" t="s">
        <v>20</v>
      </c>
      <c r="E8" t="s">
        <v>310</v>
      </c>
      <c r="F8" s="1">
        <v>1.53</v>
      </c>
      <c r="G8" t="s">
        <v>314</v>
      </c>
      <c r="H8" s="59">
        <v>37904</v>
      </c>
      <c r="I8" s="1">
        <v>1</v>
      </c>
      <c r="J8">
        <v>5</v>
      </c>
      <c r="K8" s="59">
        <v>37914</v>
      </c>
      <c r="L8" t="s">
        <v>327</v>
      </c>
      <c r="N8" t="s">
        <v>86</v>
      </c>
      <c r="O8" s="42">
        <v>20.6</v>
      </c>
      <c r="P8" s="2">
        <f t="shared" si="0"/>
        <v>13.464052287581699</v>
      </c>
      <c r="Q8" t="s">
        <v>24</v>
      </c>
      <c r="R8" t="s">
        <v>190</v>
      </c>
      <c r="S8" s="42">
        <f>P8*1000</f>
        <v>13464.052287581699</v>
      </c>
      <c r="X8"/>
      <c r="AP8" s="42">
        <f>S8*CN!$C$3</f>
        <v>5582.1576102875815</v>
      </c>
      <c r="AQ8" s="42">
        <f>S8*CN!$C$4</f>
        <v>357.80718954248368</v>
      </c>
      <c r="AR8">
        <v>10</v>
      </c>
    </row>
    <row r="9" spans="1:47" x14ac:dyDescent="0.25">
      <c r="A9">
        <v>8</v>
      </c>
      <c r="B9">
        <v>2003</v>
      </c>
      <c r="C9" t="s">
        <v>20</v>
      </c>
      <c r="E9" t="s">
        <v>310</v>
      </c>
      <c r="F9" s="1">
        <v>1.53</v>
      </c>
      <c r="G9" t="s">
        <v>315</v>
      </c>
      <c r="H9" s="59">
        <v>37705</v>
      </c>
      <c r="I9" s="1">
        <v>1</v>
      </c>
      <c r="K9" s="61"/>
      <c r="L9" s="24" t="s">
        <v>83</v>
      </c>
      <c r="N9" s="24" t="s">
        <v>87</v>
      </c>
      <c r="O9" s="31">
        <v>18</v>
      </c>
      <c r="P9" s="2">
        <f t="shared" si="0"/>
        <v>11.76470588235294</v>
      </c>
      <c r="Q9" s="24" t="s">
        <v>30</v>
      </c>
      <c r="R9" s="31">
        <f>P9*1000</f>
        <v>11764.705882352941</v>
      </c>
      <c r="S9" s="31">
        <f>R9*Duengeranalyse!$E$74/100</f>
        <v>2336.1937716262969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42">
        <f>S9*Duengeranalyse!$H$74/1000</f>
        <v>1089.7780509668225</v>
      </c>
      <c r="AQ9" s="42">
        <f>S9*Duengeranalyse!$K$74/1000</f>
        <v>65.210039324241777</v>
      </c>
      <c r="AR9" t="s">
        <v>190</v>
      </c>
    </row>
    <row r="10" spans="1:47" x14ac:dyDescent="0.25">
      <c r="A10">
        <v>9</v>
      </c>
      <c r="B10">
        <v>2003</v>
      </c>
      <c r="C10" t="s">
        <v>20</v>
      </c>
      <c r="E10" t="s">
        <v>310</v>
      </c>
      <c r="F10" s="1">
        <v>1.53</v>
      </c>
      <c r="G10" t="s">
        <v>315</v>
      </c>
      <c r="H10" s="59">
        <v>37778</v>
      </c>
      <c r="I10" s="1">
        <v>1</v>
      </c>
      <c r="K10" s="61"/>
      <c r="L10" s="24" t="s">
        <v>83</v>
      </c>
      <c r="N10" s="24" t="s">
        <v>87</v>
      </c>
      <c r="O10" s="31">
        <v>16</v>
      </c>
      <c r="P10" s="2">
        <f t="shared" si="0"/>
        <v>10.457516339869281</v>
      </c>
      <c r="Q10" s="24" t="s">
        <v>30</v>
      </c>
      <c r="R10" s="31">
        <f>P10*1000</f>
        <v>10457.516339869282</v>
      </c>
      <c r="S10" s="31">
        <f>R10*Duengeranalyse!$E$74/100</f>
        <v>2076.6166858900424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42">
        <f>S10*Duengeranalyse!$H$74/1000</f>
        <v>968.69160085939802</v>
      </c>
      <c r="AQ10" s="42">
        <f>S10*Duengeranalyse!$K$74/1000</f>
        <v>57.964479399326038</v>
      </c>
      <c r="AR10" t="s">
        <v>190</v>
      </c>
    </row>
    <row r="11" spans="1:47" x14ac:dyDescent="0.25">
      <c r="A11">
        <v>10</v>
      </c>
      <c r="B11">
        <v>2003</v>
      </c>
      <c r="C11" t="s">
        <v>20</v>
      </c>
      <c r="E11" t="s">
        <v>310</v>
      </c>
      <c r="F11" s="1">
        <v>1.53</v>
      </c>
      <c r="G11" t="s">
        <v>315</v>
      </c>
      <c r="H11" s="59">
        <v>37831</v>
      </c>
      <c r="I11" s="1">
        <v>1</v>
      </c>
      <c r="K11" s="61"/>
      <c r="L11" s="24" t="s">
        <v>84</v>
      </c>
      <c r="N11" s="24" t="s">
        <v>87</v>
      </c>
      <c r="O11" s="31">
        <v>41</v>
      </c>
      <c r="P11" s="2">
        <f t="shared" si="0"/>
        <v>26.797385620915033</v>
      </c>
      <c r="Q11" s="24" t="s">
        <v>31</v>
      </c>
      <c r="R11" s="31">
        <f>P11*1000</f>
        <v>26797.385620915033</v>
      </c>
      <c r="S11" s="31">
        <f>R11*Trockengewichte!$E$28</f>
        <v>214.37908496732027</v>
      </c>
      <c r="T11" s="24"/>
      <c r="U11" s="24"/>
      <c r="V11" s="24"/>
      <c r="W11" s="24"/>
      <c r="X11" s="26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42">
        <f>S11*Duengeranalyse!$H$91/1000</f>
        <v>68.286169934640526</v>
      </c>
      <c r="AQ11" s="42">
        <f>S11*Duengeranalyse!$K$91/1000</f>
        <v>16.614379084967322</v>
      </c>
      <c r="AR11" t="s">
        <v>190</v>
      </c>
    </row>
    <row r="12" spans="1:47" x14ac:dyDescent="0.25">
      <c r="A12">
        <v>11</v>
      </c>
      <c r="B12">
        <v>2003</v>
      </c>
      <c r="C12" t="s">
        <v>20</v>
      </c>
      <c r="E12" t="s">
        <v>310</v>
      </c>
      <c r="F12" s="1">
        <v>1.53</v>
      </c>
      <c r="G12" t="s">
        <v>315</v>
      </c>
      <c r="H12" s="59">
        <v>37813</v>
      </c>
      <c r="I12" s="1">
        <v>0.53</v>
      </c>
      <c r="K12" s="61"/>
      <c r="L12" s="24" t="s">
        <v>83</v>
      </c>
      <c r="N12" s="24" t="s">
        <v>87</v>
      </c>
      <c r="O12" s="31">
        <v>6</v>
      </c>
      <c r="P12" s="2">
        <f t="shared" si="0"/>
        <v>3.9215686274509802</v>
      </c>
      <c r="Q12" s="24" t="s">
        <v>30</v>
      </c>
      <c r="R12" s="31">
        <f>P12*1000</f>
        <v>3921.5686274509803</v>
      </c>
      <c r="S12" s="31">
        <f>R12*Duengeranalyse!$E$74/100</f>
        <v>778.73125720876578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42">
        <f>S12*Duengeranalyse!$H$74/1000</f>
        <v>363.2593503222742</v>
      </c>
      <c r="AQ12" s="42">
        <f>S12*Duengeranalyse!$K$74/1000</f>
        <v>21.736679774747262</v>
      </c>
      <c r="AR12" t="s">
        <v>190</v>
      </c>
    </row>
    <row r="13" spans="1:47" x14ac:dyDescent="0.25">
      <c r="A13">
        <v>12</v>
      </c>
      <c r="B13">
        <v>2003</v>
      </c>
      <c r="C13" t="s">
        <v>20</v>
      </c>
      <c r="E13" t="s">
        <v>310</v>
      </c>
      <c r="F13" s="1">
        <v>1.53</v>
      </c>
      <c r="G13" t="s">
        <v>317</v>
      </c>
      <c r="H13" s="59">
        <v>37728</v>
      </c>
      <c r="I13" s="1">
        <v>1</v>
      </c>
      <c r="L13" t="s">
        <v>329</v>
      </c>
      <c r="O13" s="42">
        <v>1.74</v>
      </c>
      <c r="P13" s="2">
        <f t="shared" si="0"/>
        <v>1.1372549019607843</v>
      </c>
      <c r="Q13" t="s">
        <v>34</v>
      </c>
      <c r="R13"/>
      <c r="S13"/>
      <c r="X13"/>
      <c r="AP13"/>
      <c r="AQ13"/>
      <c r="AR13" t="s">
        <v>190</v>
      </c>
    </row>
    <row r="14" spans="1:47" ht="12" customHeight="1" x14ac:dyDescent="0.35">
      <c r="A14">
        <v>13</v>
      </c>
      <c r="B14">
        <v>2003</v>
      </c>
      <c r="C14" t="s">
        <v>35</v>
      </c>
      <c r="E14" t="s">
        <v>310</v>
      </c>
      <c r="F14" s="1">
        <v>1.8</v>
      </c>
      <c r="G14" t="s">
        <v>314</v>
      </c>
      <c r="H14" s="59">
        <v>37775</v>
      </c>
      <c r="I14" s="1">
        <v>0.8</v>
      </c>
      <c r="J14">
        <v>1</v>
      </c>
      <c r="K14" s="59">
        <v>37777</v>
      </c>
      <c r="L14" t="s">
        <v>322</v>
      </c>
      <c r="N14" t="s">
        <v>85</v>
      </c>
      <c r="O14" s="42">
        <v>21</v>
      </c>
      <c r="P14" s="2">
        <f t="shared" si="0"/>
        <v>11.666666666666666</v>
      </c>
      <c r="Q14" t="s">
        <v>24</v>
      </c>
      <c r="R14" t="s">
        <v>190</v>
      </c>
      <c r="S14" s="42">
        <f>P14*100*Trockengewichte!$E$5</f>
        <v>1003.3333333333331</v>
      </c>
      <c r="X14" s="10"/>
      <c r="Y14" s="10"/>
      <c r="Z14" s="10"/>
      <c r="AA14" s="10"/>
      <c r="AB14" s="10"/>
      <c r="AE14" s="10"/>
      <c r="AF14" s="9"/>
      <c r="AL14" s="10"/>
      <c r="AM14" s="10"/>
      <c r="AN14" s="10"/>
      <c r="AO14" s="10"/>
      <c r="AP14" s="42">
        <f>S14*CN!$C$3</f>
        <v>415.97913337633327</v>
      </c>
      <c r="AQ14" s="42">
        <f>S14*CN!$C$4</f>
        <v>26.663583333333328</v>
      </c>
      <c r="AR14">
        <v>2</v>
      </c>
    </row>
    <row r="15" spans="1:47" x14ac:dyDescent="0.25">
      <c r="A15">
        <v>14</v>
      </c>
      <c r="B15">
        <v>2003</v>
      </c>
      <c r="C15" t="s">
        <v>35</v>
      </c>
      <c r="E15" t="s">
        <v>310</v>
      </c>
      <c r="F15" s="1">
        <v>1.8</v>
      </c>
      <c r="G15" t="s">
        <v>314</v>
      </c>
      <c r="H15" s="59">
        <v>37810</v>
      </c>
      <c r="I15" s="1">
        <v>1</v>
      </c>
      <c r="J15">
        <v>1</v>
      </c>
      <c r="K15" s="59">
        <v>37811</v>
      </c>
      <c r="L15" s="5" t="s">
        <v>326</v>
      </c>
      <c r="N15" t="s">
        <v>85</v>
      </c>
      <c r="O15" s="42">
        <v>11</v>
      </c>
      <c r="P15" s="2">
        <f t="shared" si="0"/>
        <v>6.1111111111111107</v>
      </c>
      <c r="Q15" t="s">
        <v>24</v>
      </c>
      <c r="R15" t="s">
        <v>190</v>
      </c>
      <c r="S15" s="42">
        <f>P15*Trockengewichte!$E$7*100</f>
        <v>226.11111111111111</v>
      </c>
      <c r="X15"/>
      <c r="AP15" s="42">
        <f>S15*CN!$C$3</f>
        <v>93.745020644611117</v>
      </c>
      <c r="AQ15" s="42">
        <f>S15*CN!$C$4</f>
        <v>6.0089027777777781</v>
      </c>
      <c r="AR15">
        <v>1</v>
      </c>
    </row>
    <row r="16" spans="1:47" x14ac:dyDescent="0.25">
      <c r="A16">
        <v>15</v>
      </c>
      <c r="B16">
        <v>2003</v>
      </c>
      <c r="C16" t="s">
        <v>35</v>
      </c>
      <c r="E16" t="s">
        <v>310</v>
      </c>
      <c r="F16" s="1">
        <v>1.8</v>
      </c>
      <c r="G16" t="s">
        <v>314</v>
      </c>
      <c r="H16" s="59">
        <v>37827</v>
      </c>
      <c r="I16" s="1">
        <v>0.8</v>
      </c>
      <c r="J16">
        <v>2</v>
      </c>
      <c r="K16" s="59">
        <v>37828</v>
      </c>
      <c r="L16" t="s">
        <v>322</v>
      </c>
      <c r="N16" t="s">
        <v>85</v>
      </c>
      <c r="O16" s="42">
        <v>13</v>
      </c>
      <c r="P16" s="2">
        <f t="shared" si="0"/>
        <v>7.2222222222222223</v>
      </c>
      <c r="Q16" t="s">
        <v>24</v>
      </c>
      <c r="R16" t="s">
        <v>190</v>
      </c>
      <c r="S16" s="42">
        <f>P16*Trockengewichte!$E$6*100</f>
        <v>505.55555555555554</v>
      </c>
      <c r="X16"/>
      <c r="AP16" s="42">
        <f>S16*CN!$C$3</f>
        <v>209.60188891055554</v>
      </c>
      <c r="AQ16" s="42">
        <f>S16*CN!$C$4</f>
        <v>13.43513888888889</v>
      </c>
      <c r="AR16">
        <v>1</v>
      </c>
    </row>
    <row r="17" spans="1:44" x14ac:dyDescent="0.25">
      <c r="A17">
        <v>16</v>
      </c>
      <c r="B17">
        <v>2003</v>
      </c>
      <c r="C17" t="s">
        <v>35</v>
      </c>
      <c r="E17" t="s">
        <v>310</v>
      </c>
      <c r="F17" s="1">
        <v>1.8</v>
      </c>
      <c r="G17" t="s">
        <v>314</v>
      </c>
      <c r="H17" s="59">
        <v>37852</v>
      </c>
      <c r="I17" s="1">
        <v>1</v>
      </c>
      <c r="J17">
        <v>3</v>
      </c>
      <c r="K17" s="59">
        <v>37853</v>
      </c>
      <c r="L17" t="s">
        <v>322</v>
      </c>
      <c r="N17" t="s">
        <v>85</v>
      </c>
      <c r="O17" s="42">
        <v>6</v>
      </c>
      <c r="P17" s="2">
        <f t="shared" si="0"/>
        <v>3.333333333333333</v>
      </c>
      <c r="Q17" t="s">
        <v>24</v>
      </c>
      <c r="R17" t="s">
        <v>190</v>
      </c>
      <c r="S17" s="42">
        <f>P17*Trockengewichte!$E$6*100</f>
        <v>233.33333333333331</v>
      </c>
      <c r="X17"/>
      <c r="AP17" s="42">
        <f>S17*CN!$C$3</f>
        <v>96.739333343333328</v>
      </c>
      <c r="AQ17" s="42">
        <f>S17*CN!$C$4</f>
        <v>6.2008333333333328</v>
      </c>
      <c r="AR17">
        <v>1</v>
      </c>
    </row>
    <row r="18" spans="1:44" x14ac:dyDescent="0.25">
      <c r="A18">
        <v>17</v>
      </c>
      <c r="B18">
        <v>2003</v>
      </c>
      <c r="C18" t="s">
        <v>35</v>
      </c>
      <c r="E18" t="s">
        <v>310</v>
      </c>
      <c r="F18" s="1">
        <v>1.8</v>
      </c>
      <c r="G18" t="s">
        <v>314</v>
      </c>
      <c r="H18" s="59">
        <v>37856</v>
      </c>
      <c r="I18" s="1">
        <v>0.8</v>
      </c>
      <c r="J18">
        <v>3</v>
      </c>
      <c r="K18" s="59">
        <v>37867</v>
      </c>
      <c r="L18" t="s">
        <v>328</v>
      </c>
      <c r="N18" t="s">
        <v>86</v>
      </c>
      <c r="O18" s="42">
        <v>7</v>
      </c>
      <c r="P18" s="2">
        <f t="shared" si="0"/>
        <v>3.8888888888888888</v>
      </c>
      <c r="Q18" t="s">
        <v>24</v>
      </c>
      <c r="R18" t="s">
        <v>190</v>
      </c>
      <c r="S18" s="42">
        <f>P18*1000</f>
        <v>3888.8888888888887</v>
      </c>
      <c r="X18"/>
      <c r="AP18" s="42">
        <f>S18*CN!$C$3</f>
        <v>1612.3222223888888</v>
      </c>
      <c r="AQ18" s="42">
        <f>S18*CN!$C$4</f>
        <v>103.34722222222223</v>
      </c>
      <c r="AR18">
        <v>11</v>
      </c>
    </row>
    <row r="19" spans="1:44" x14ac:dyDescent="0.25">
      <c r="A19">
        <v>18</v>
      </c>
      <c r="B19">
        <v>2003</v>
      </c>
      <c r="C19" t="s">
        <v>35</v>
      </c>
      <c r="E19" t="s">
        <v>310</v>
      </c>
      <c r="F19" s="1">
        <v>1.8</v>
      </c>
      <c r="G19" t="s">
        <v>315</v>
      </c>
      <c r="H19" s="59">
        <v>37704</v>
      </c>
      <c r="I19" s="1">
        <v>0.8</v>
      </c>
      <c r="K19" s="61"/>
      <c r="L19" s="24" t="s">
        <v>83</v>
      </c>
      <c r="N19" s="24" t="s">
        <v>87</v>
      </c>
      <c r="O19" s="31">
        <v>30</v>
      </c>
      <c r="P19" s="2">
        <f t="shared" si="0"/>
        <v>16.666666666666668</v>
      </c>
      <c r="Q19" s="24" t="s">
        <v>30</v>
      </c>
      <c r="R19" s="31">
        <f>P19*1000</f>
        <v>16666.666666666668</v>
      </c>
      <c r="S19" s="31">
        <f>R19*Duengeranalyse!$E$74/100</f>
        <v>3309.6078431372548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42">
        <f>S19*Duengeranalyse!$H$74/1000</f>
        <v>1543.8522388696656</v>
      </c>
      <c r="AQ19" s="42">
        <f>S19*Duengeranalyse!$K$74/1000</f>
        <v>92.380889042675875</v>
      </c>
      <c r="AR19" t="s">
        <v>190</v>
      </c>
    </row>
    <row r="20" spans="1:44" x14ac:dyDescent="0.25">
      <c r="A20">
        <v>19</v>
      </c>
      <c r="B20">
        <v>2003</v>
      </c>
      <c r="C20" t="s">
        <v>35</v>
      </c>
      <c r="E20" t="s">
        <v>310</v>
      </c>
      <c r="F20" s="1">
        <v>1.8</v>
      </c>
      <c r="G20" t="s">
        <v>315</v>
      </c>
      <c r="H20" s="59">
        <v>37778</v>
      </c>
      <c r="I20" s="1">
        <v>0.8</v>
      </c>
      <c r="K20" s="61"/>
      <c r="L20" s="24" t="s">
        <v>83</v>
      </c>
      <c r="N20" s="24" t="s">
        <v>87</v>
      </c>
      <c r="O20" s="31">
        <v>14</v>
      </c>
      <c r="P20" s="2">
        <f t="shared" si="0"/>
        <v>7.7777777777777777</v>
      </c>
      <c r="Q20" s="24" t="s">
        <v>30</v>
      </c>
      <c r="R20" s="31">
        <f>P20*1000</f>
        <v>7777.7777777777774</v>
      </c>
      <c r="S20" s="31">
        <f>R20*Duengeranalyse!$E$74/100</f>
        <v>1544.4836601307188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42">
        <f>S20*Duengeranalyse!$H$74/1000</f>
        <v>720.46437813917726</v>
      </c>
      <c r="AQ20" s="42">
        <f>S20*Duengeranalyse!$K$74/1000</f>
        <v>43.111081553248738</v>
      </c>
      <c r="AR20" t="s">
        <v>190</v>
      </c>
    </row>
    <row r="21" spans="1:44" x14ac:dyDescent="0.25">
      <c r="A21">
        <v>20</v>
      </c>
      <c r="B21">
        <v>2003</v>
      </c>
      <c r="C21" t="s">
        <v>35</v>
      </c>
      <c r="E21" t="s">
        <v>310</v>
      </c>
      <c r="F21" s="1">
        <v>1.8</v>
      </c>
      <c r="G21" t="s">
        <v>315</v>
      </c>
      <c r="H21" s="59">
        <v>37831</v>
      </c>
      <c r="I21" s="1">
        <v>0.8</v>
      </c>
      <c r="K21" s="61"/>
      <c r="L21" s="24" t="s">
        <v>84</v>
      </c>
      <c r="N21" s="24" t="s">
        <v>87</v>
      </c>
      <c r="O21" s="31">
        <v>33</v>
      </c>
      <c r="P21" s="2">
        <f t="shared" si="0"/>
        <v>18.333333333333332</v>
      </c>
      <c r="Q21" s="24" t="s">
        <v>31</v>
      </c>
      <c r="R21" s="31">
        <f>P21*1000</f>
        <v>18333.333333333332</v>
      </c>
      <c r="S21" s="31">
        <f>R21*Trockengewichte!$E$28</f>
        <v>146.66666666666666</v>
      </c>
      <c r="T21" s="24"/>
      <c r="U21" s="24"/>
      <c r="V21" s="24"/>
      <c r="W21" s="24"/>
      <c r="X21" s="26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42">
        <f>S21*Duengeranalyse!$H$91/1000</f>
        <v>46.717733333333328</v>
      </c>
      <c r="AQ21" s="42">
        <f>S21*Duengeranalyse!$K$91/1000</f>
        <v>11.366666666666665</v>
      </c>
      <c r="AR21" t="s">
        <v>190</v>
      </c>
    </row>
    <row r="22" spans="1:44" x14ac:dyDescent="0.25">
      <c r="A22">
        <v>21</v>
      </c>
      <c r="B22">
        <v>2003</v>
      </c>
      <c r="C22" t="s">
        <v>35</v>
      </c>
      <c r="E22" t="s">
        <v>310</v>
      </c>
      <c r="F22" s="1">
        <v>1.8</v>
      </c>
      <c r="G22" t="s">
        <v>315</v>
      </c>
      <c r="H22" s="59">
        <v>37814</v>
      </c>
      <c r="I22" s="1">
        <v>1</v>
      </c>
      <c r="K22" s="61"/>
      <c r="L22" s="24" t="s">
        <v>83</v>
      </c>
      <c r="N22" s="24" t="s">
        <v>87</v>
      </c>
      <c r="O22" s="31">
        <v>12</v>
      </c>
      <c r="P22" s="2">
        <f t="shared" si="0"/>
        <v>6.6666666666666661</v>
      </c>
      <c r="Q22" s="24" t="s">
        <v>30</v>
      </c>
      <c r="R22" s="31">
        <f>P22*1000</f>
        <v>6666.6666666666661</v>
      </c>
      <c r="S22" s="31">
        <f>R22*Duengeranalyse!$E$74/100</f>
        <v>1323.8431372549019</v>
      </c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42">
        <f>S22*Duengeranalyse!$H$74/1000</f>
        <v>617.54089554786628</v>
      </c>
      <c r="AQ22" s="42">
        <f>S22*Duengeranalyse!$K$74/1000</f>
        <v>36.952355617070346</v>
      </c>
      <c r="AR22" t="s">
        <v>190</v>
      </c>
    </row>
    <row r="23" spans="1:44" x14ac:dyDescent="0.25">
      <c r="A23">
        <v>22</v>
      </c>
      <c r="B23">
        <v>2003</v>
      </c>
      <c r="C23" t="s">
        <v>35</v>
      </c>
      <c r="E23" t="s">
        <v>310</v>
      </c>
      <c r="F23" s="1">
        <v>1.8</v>
      </c>
      <c r="G23" t="s">
        <v>317</v>
      </c>
      <c r="H23" s="59">
        <v>37728</v>
      </c>
      <c r="I23" s="1">
        <v>0.8</v>
      </c>
      <c r="L23" t="s">
        <v>329</v>
      </c>
      <c r="O23" s="42">
        <v>1</v>
      </c>
      <c r="P23" s="2">
        <f t="shared" si="0"/>
        <v>0.55555555555555558</v>
      </c>
      <c r="Q23" t="s">
        <v>34</v>
      </c>
      <c r="R23"/>
      <c r="S23"/>
      <c r="X23"/>
      <c r="AP23"/>
      <c r="AQ23"/>
      <c r="AR23" t="s">
        <v>190</v>
      </c>
    </row>
    <row r="24" spans="1:44" x14ac:dyDescent="0.25">
      <c r="A24">
        <v>23</v>
      </c>
      <c r="B24">
        <v>2003</v>
      </c>
      <c r="C24" t="s">
        <v>36</v>
      </c>
      <c r="E24" t="s">
        <v>311</v>
      </c>
      <c r="F24" s="1">
        <v>1.8</v>
      </c>
      <c r="G24" t="s">
        <v>314</v>
      </c>
      <c r="H24" s="59">
        <v>37756</v>
      </c>
      <c r="I24" s="1">
        <v>0.7</v>
      </c>
      <c r="J24">
        <v>1</v>
      </c>
      <c r="K24" s="59">
        <v>37775</v>
      </c>
      <c r="L24" t="s">
        <v>89</v>
      </c>
      <c r="N24" t="s">
        <v>86</v>
      </c>
      <c r="O24" s="42">
        <v>18</v>
      </c>
      <c r="P24" s="2">
        <f t="shared" si="0"/>
        <v>10</v>
      </c>
      <c r="Q24" t="s">
        <v>24</v>
      </c>
      <c r="R24" t="s">
        <v>190</v>
      </c>
      <c r="S24" s="42">
        <f>P24*1000</f>
        <v>10000</v>
      </c>
      <c r="X24"/>
      <c r="AP24" s="42">
        <f>S24*CN!$C$3</f>
        <v>4145.9714290000002</v>
      </c>
      <c r="AQ24" s="42">
        <f>S24*CN!$C$4</f>
        <v>265.75</v>
      </c>
      <c r="AR24">
        <v>19</v>
      </c>
    </row>
    <row r="25" spans="1:44" x14ac:dyDescent="0.25">
      <c r="A25">
        <v>24</v>
      </c>
      <c r="B25">
        <v>2003</v>
      </c>
      <c r="C25" t="s">
        <v>36</v>
      </c>
      <c r="E25" t="s">
        <v>311</v>
      </c>
      <c r="F25" s="1">
        <v>1.8</v>
      </c>
      <c r="G25" t="s">
        <v>314</v>
      </c>
      <c r="H25" s="59">
        <v>37793</v>
      </c>
      <c r="I25" s="1">
        <v>0.4</v>
      </c>
      <c r="J25">
        <v>2</v>
      </c>
      <c r="K25" s="59">
        <v>37796</v>
      </c>
      <c r="L25" t="s">
        <v>328</v>
      </c>
      <c r="N25" t="s">
        <v>86</v>
      </c>
      <c r="O25" s="42">
        <v>14</v>
      </c>
      <c r="P25" s="2">
        <f t="shared" si="0"/>
        <v>7.7777777777777777</v>
      </c>
      <c r="Q25" t="s">
        <v>24</v>
      </c>
      <c r="R25" t="s">
        <v>190</v>
      </c>
      <c r="S25" s="42">
        <f>P25*1000</f>
        <v>7777.7777777777774</v>
      </c>
      <c r="X25"/>
      <c r="AP25" s="42">
        <f>S25*CN!$C$3</f>
        <v>3224.6444447777776</v>
      </c>
      <c r="AQ25" s="42">
        <f>S25*CN!$C$4</f>
        <v>206.69444444444446</v>
      </c>
      <c r="AR25">
        <v>3</v>
      </c>
    </row>
    <row r="26" spans="1:44" x14ac:dyDescent="0.25">
      <c r="A26">
        <v>25</v>
      </c>
      <c r="B26">
        <v>2003</v>
      </c>
      <c r="C26" t="s">
        <v>36</v>
      </c>
      <c r="E26" t="s">
        <v>311</v>
      </c>
      <c r="F26" s="1">
        <v>1.8</v>
      </c>
      <c r="G26" t="s">
        <v>314</v>
      </c>
      <c r="H26" s="59">
        <v>37776</v>
      </c>
      <c r="I26" s="1">
        <v>1.34</v>
      </c>
      <c r="J26">
        <v>2</v>
      </c>
      <c r="K26" s="59">
        <v>37777</v>
      </c>
      <c r="L26" t="s">
        <v>322</v>
      </c>
      <c r="N26" t="s">
        <v>85</v>
      </c>
      <c r="O26" s="42">
        <v>31</v>
      </c>
      <c r="P26" s="2">
        <f t="shared" si="0"/>
        <v>17.222222222222221</v>
      </c>
      <c r="Q26" t="s">
        <v>24</v>
      </c>
      <c r="R26" t="s">
        <v>190</v>
      </c>
      <c r="S26" s="42">
        <f>P26*100*Trockengewichte!$E$5</f>
        <v>1481.1111111111111</v>
      </c>
      <c r="X26"/>
      <c r="AP26" s="42">
        <f>S26*CN!$C$3</f>
        <v>614.06443498411113</v>
      </c>
      <c r="AQ26" s="42">
        <f>S26*CN!$C$4</f>
        <v>39.360527777777776</v>
      </c>
      <c r="AR26">
        <v>1</v>
      </c>
    </row>
    <row r="27" spans="1:44" x14ac:dyDescent="0.25">
      <c r="A27">
        <v>26</v>
      </c>
      <c r="B27">
        <v>2003</v>
      </c>
      <c r="C27" t="s">
        <v>36</v>
      </c>
      <c r="E27" t="s">
        <v>311</v>
      </c>
      <c r="F27" s="1">
        <v>1.8</v>
      </c>
      <c r="G27" t="s">
        <v>314</v>
      </c>
      <c r="H27" s="59">
        <v>37799</v>
      </c>
      <c r="I27" s="1">
        <v>1.34</v>
      </c>
      <c r="J27">
        <v>2</v>
      </c>
      <c r="K27" s="59">
        <v>37808</v>
      </c>
      <c r="L27" t="s">
        <v>328</v>
      </c>
      <c r="N27" t="s">
        <v>86</v>
      </c>
      <c r="O27" s="42">
        <v>15.6</v>
      </c>
      <c r="P27" s="2">
        <f t="shared" si="0"/>
        <v>8.6666666666666661</v>
      </c>
      <c r="Q27" t="s">
        <v>24</v>
      </c>
      <c r="R27" t="s">
        <v>190</v>
      </c>
      <c r="S27" s="42">
        <f>P27*1000</f>
        <v>8666.6666666666661</v>
      </c>
      <c r="X27"/>
      <c r="AP27" s="42">
        <f>S27*CN!$C$3</f>
        <v>3593.1752384666665</v>
      </c>
      <c r="AQ27" s="42">
        <f>S27*CN!$C$4</f>
        <v>230.31666666666666</v>
      </c>
      <c r="AR27">
        <v>9</v>
      </c>
    </row>
    <row r="28" spans="1:44" x14ac:dyDescent="0.25">
      <c r="A28">
        <v>27</v>
      </c>
      <c r="B28">
        <v>2003</v>
      </c>
      <c r="C28" t="s">
        <v>36</v>
      </c>
      <c r="E28" t="s">
        <v>311</v>
      </c>
      <c r="F28" s="1">
        <v>1.8</v>
      </c>
      <c r="G28" t="s">
        <v>314</v>
      </c>
      <c r="H28" s="59">
        <v>37845</v>
      </c>
      <c r="I28" s="1">
        <v>1.8</v>
      </c>
      <c r="J28">
        <v>3</v>
      </c>
      <c r="K28" s="59">
        <v>37846</v>
      </c>
      <c r="L28" t="s">
        <v>326</v>
      </c>
      <c r="N28" t="s">
        <v>85</v>
      </c>
      <c r="O28" s="42">
        <v>4</v>
      </c>
      <c r="P28" s="2">
        <f t="shared" si="0"/>
        <v>2.2222222222222223</v>
      </c>
      <c r="Q28" t="s">
        <v>24</v>
      </c>
      <c r="R28" t="s">
        <v>190</v>
      </c>
      <c r="S28" s="42">
        <f>P28*Trockengewichte!$E$7*100</f>
        <v>82.222222222222229</v>
      </c>
      <c r="X28"/>
      <c r="AP28" s="42">
        <f>S28*CN!$C$3</f>
        <v>34.089098416222221</v>
      </c>
      <c r="AQ28" s="42">
        <f>S28*CN!$C$4</f>
        <v>2.185055555555556</v>
      </c>
      <c r="AR28">
        <v>1</v>
      </c>
    </row>
    <row r="29" spans="1:44" x14ac:dyDescent="0.25">
      <c r="A29">
        <v>28</v>
      </c>
      <c r="B29">
        <v>2003</v>
      </c>
      <c r="C29" t="s">
        <v>36</v>
      </c>
      <c r="E29" t="s">
        <v>311</v>
      </c>
      <c r="F29" s="1">
        <v>1.8</v>
      </c>
      <c r="G29" t="s">
        <v>314</v>
      </c>
      <c r="H29" s="59">
        <v>37889</v>
      </c>
      <c r="I29" s="1">
        <v>1.8</v>
      </c>
      <c r="J29">
        <v>4</v>
      </c>
      <c r="K29" s="59">
        <v>37897</v>
      </c>
      <c r="L29" t="s">
        <v>327</v>
      </c>
      <c r="N29" t="s">
        <v>86</v>
      </c>
      <c r="O29" s="42">
        <v>19</v>
      </c>
      <c r="P29" s="2">
        <f t="shared" si="0"/>
        <v>10.555555555555555</v>
      </c>
      <c r="Q29" t="s">
        <v>24</v>
      </c>
      <c r="R29" t="s">
        <v>190</v>
      </c>
      <c r="S29" s="42">
        <f>P29*1000</f>
        <v>10555.555555555555</v>
      </c>
      <c r="X29"/>
      <c r="AP29" s="42">
        <f>S29*CN!$C$3</f>
        <v>4376.3031750555556</v>
      </c>
      <c r="AQ29" s="42">
        <f>S29*CN!$C$4</f>
        <v>280.51388888888886</v>
      </c>
      <c r="AR29">
        <v>8</v>
      </c>
    </row>
    <row r="30" spans="1:44" x14ac:dyDescent="0.25">
      <c r="A30">
        <v>29</v>
      </c>
      <c r="B30">
        <v>2003</v>
      </c>
      <c r="C30" t="s">
        <v>36</v>
      </c>
      <c r="E30" t="s">
        <v>311</v>
      </c>
      <c r="F30" s="1">
        <v>1.8</v>
      </c>
      <c r="G30" t="s">
        <v>315</v>
      </c>
      <c r="H30" s="59">
        <v>37704</v>
      </c>
      <c r="I30" s="1">
        <v>1.74</v>
      </c>
      <c r="K30" s="61"/>
      <c r="L30" s="24" t="s">
        <v>83</v>
      </c>
      <c r="N30" s="24" t="s">
        <v>87</v>
      </c>
      <c r="O30" s="31">
        <v>16</v>
      </c>
      <c r="P30" s="2">
        <f t="shared" si="0"/>
        <v>8.8888888888888893</v>
      </c>
      <c r="Q30" s="24" t="s">
        <v>30</v>
      </c>
      <c r="R30" s="31">
        <f>P30*1000</f>
        <v>8888.8888888888887</v>
      </c>
      <c r="S30" s="31">
        <f>R30*Duengeranalyse!$E$74/100</f>
        <v>1765.1241830065358</v>
      </c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42">
        <f>S30*Duengeranalyse!$H$74/1000</f>
        <v>823.38786073048823</v>
      </c>
      <c r="AQ30" s="42">
        <f>S30*Duengeranalyse!$K$74/1000</f>
        <v>49.26980748942713</v>
      </c>
      <c r="AR30" t="s">
        <v>190</v>
      </c>
    </row>
    <row r="31" spans="1:44" x14ac:dyDescent="0.25">
      <c r="A31">
        <v>30</v>
      </c>
      <c r="B31">
        <v>2003</v>
      </c>
      <c r="C31" t="s">
        <v>36</v>
      </c>
      <c r="E31" t="s">
        <v>311</v>
      </c>
      <c r="F31" s="1">
        <v>1.8</v>
      </c>
      <c r="G31" t="s">
        <v>315</v>
      </c>
      <c r="H31" s="59">
        <v>37818</v>
      </c>
      <c r="I31" s="1">
        <v>1.7000000000000002</v>
      </c>
      <c r="K31" s="61"/>
      <c r="L31" s="24" t="s">
        <v>84</v>
      </c>
      <c r="N31" s="24" t="s">
        <v>87</v>
      </c>
      <c r="O31" s="31">
        <v>52</v>
      </c>
      <c r="P31" s="2">
        <f t="shared" si="0"/>
        <v>28.888888888888889</v>
      </c>
      <c r="Q31" s="24" t="s">
        <v>31</v>
      </c>
      <c r="R31" s="31">
        <f>P31*1000</f>
        <v>28888.888888888891</v>
      </c>
      <c r="S31" s="31">
        <f>R31*Trockengewichte!$E$28</f>
        <v>231.11111111111114</v>
      </c>
      <c r="T31" s="24"/>
      <c r="U31" s="24"/>
      <c r="V31" s="24"/>
      <c r="W31" s="24"/>
      <c r="X31" s="26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42">
        <f>S31*Duengeranalyse!$H$91/1000</f>
        <v>73.615822222222221</v>
      </c>
      <c r="AQ31" s="42">
        <f>S31*Duengeranalyse!$K$91/1000</f>
        <v>17.911111111111111</v>
      </c>
      <c r="AR31" t="s">
        <v>190</v>
      </c>
    </row>
    <row r="32" spans="1:44" x14ac:dyDescent="0.25">
      <c r="A32">
        <v>31</v>
      </c>
      <c r="B32">
        <v>2003</v>
      </c>
      <c r="C32" t="s">
        <v>36</v>
      </c>
      <c r="E32" t="s">
        <v>311</v>
      </c>
      <c r="F32" s="1">
        <v>1.8</v>
      </c>
      <c r="G32" t="s">
        <v>315</v>
      </c>
      <c r="H32" s="59">
        <v>37851</v>
      </c>
      <c r="I32" s="1">
        <v>1.74</v>
      </c>
      <c r="K32" s="61"/>
      <c r="L32" s="24" t="s">
        <v>84</v>
      </c>
      <c r="N32" s="24" t="s">
        <v>87</v>
      </c>
      <c r="O32" s="31">
        <v>52</v>
      </c>
      <c r="P32" s="2">
        <f t="shared" si="0"/>
        <v>28.888888888888889</v>
      </c>
      <c r="Q32" s="24" t="s">
        <v>31</v>
      </c>
      <c r="R32" s="31">
        <f>P32*1000</f>
        <v>28888.888888888891</v>
      </c>
      <c r="S32" s="31">
        <f>R32*Trockengewichte!$E$28</f>
        <v>231.11111111111114</v>
      </c>
      <c r="T32" s="24"/>
      <c r="U32" s="24"/>
      <c r="V32" s="24"/>
      <c r="W32" s="24"/>
      <c r="X32" s="26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42">
        <f>S32*Duengeranalyse!$H$91/1000</f>
        <v>73.615822222222221</v>
      </c>
      <c r="AQ32" s="42">
        <f>S32*Duengeranalyse!$K$91/1000</f>
        <v>17.911111111111111</v>
      </c>
      <c r="AR32" t="s">
        <v>190</v>
      </c>
    </row>
    <row r="33" spans="1:47" ht="12" customHeight="1" x14ac:dyDescent="0.35">
      <c r="A33">
        <v>32</v>
      </c>
      <c r="B33">
        <v>2003</v>
      </c>
      <c r="C33" t="s">
        <v>36</v>
      </c>
      <c r="E33" t="s">
        <v>311</v>
      </c>
      <c r="F33" s="1">
        <v>1.8</v>
      </c>
      <c r="G33" t="s">
        <v>317</v>
      </c>
      <c r="H33" s="59">
        <v>37728</v>
      </c>
      <c r="I33" s="1">
        <v>1.74</v>
      </c>
      <c r="L33" t="s">
        <v>329</v>
      </c>
      <c r="O33" s="42">
        <v>0.8</v>
      </c>
      <c r="P33" s="2">
        <f t="shared" si="0"/>
        <v>0.44444444444444448</v>
      </c>
      <c r="Q33" t="s">
        <v>34</v>
      </c>
      <c r="R33"/>
      <c r="S33"/>
      <c r="X33"/>
      <c r="AP33" s="10"/>
      <c r="AQ33" s="10"/>
      <c r="AR33" t="s">
        <v>190</v>
      </c>
      <c r="AT33" s="10"/>
      <c r="AU33" s="9"/>
    </row>
    <row r="34" spans="1:47" x14ac:dyDescent="0.25">
      <c r="A34">
        <v>33</v>
      </c>
      <c r="B34">
        <v>2004</v>
      </c>
      <c r="C34" t="s">
        <v>20</v>
      </c>
      <c r="E34" t="s">
        <v>311</v>
      </c>
      <c r="F34" s="1">
        <v>1.53</v>
      </c>
      <c r="G34" t="s">
        <v>314</v>
      </c>
      <c r="H34" s="59">
        <v>38183</v>
      </c>
      <c r="I34" s="1">
        <v>1.53</v>
      </c>
      <c r="J34">
        <v>1</v>
      </c>
      <c r="K34" s="59">
        <v>38185</v>
      </c>
      <c r="L34" t="s">
        <v>326</v>
      </c>
      <c r="N34" t="s">
        <v>85</v>
      </c>
      <c r="O34" s="42">
        <v>75</v>
      </c>
      <c r="P34" s="2">
        <f t="shared" ref="P34:P65" si="1">O34/F34</f>
        <v>49.019607843137251</v>
      </c>
      <c r="Q34" t="s">
        <v>24</v>
      </c>
      <c r="R34" t="s">
        <v>190</v>
      </c>
      <c r="S34" s="42">
        <f>P34*Trockengewichte!$E$7*100</f>
        <v>1813.7254901960785</v>
      </c>
      <c r="X34"/>
      <c r="AP34" s="42">
        <f>S34*CN!$C$3</f>
        <v>751.9654062401961</v>
      </c>
      <c r="AQ34" s="42">
        <f>S34*CN!$C$4</f>
        <v>48.199754901960787</v>
      </c>
      <c r="AR34">
        <v>2</v>
      </c>
    </row>
    <row r="35" spans="1:47" x14ac:dyDescent="0.25">
      <c r="A35">
        <v>34</v>
      </c>
      <c r="B35">
        <v>2004</v>
      </c>
      <c r="C35" t="s">
        <v>20</v>
      </c>
      <c r="E35" t="s">
        <v>311</v>
      </c>
      <c r="F35" s="1">
        <v>1.53</v>
      </c>
      <c r="G35" t="s">
        <v>314</v>
      </c>
      <c r="H35" s="59">
        <v>38238</v>
      </c>
      <c r="I35" s="1">
        <v>0.83</v>
      </c>
      <c r="J35">
        <v>2</v>
      </c>
      <c r="K35" s="59">
        <v>38240</v>
      </c>
      <c r="L35" t="s">
        <v>327</v>
      </c>
      <c r="N35" t="s">
        <v>86</v>
      </c>
      <c r="O35" s="42">
        <v>10.3</v>
      </c>
      <c r="P35" s="2">
        <f t="shared" si="1"/>
        <v>6.7320261437908497</v>
      </c>
      <c r="Q35" t="s">
        <v>24</v>
      </c>
      <c r="R35" t="s">
        <v>190</v>
      </c>
      <c r="S35" s="42">
        <f>P35*1000</f>
        <v>6732.0261437908493</v>
      </c>
      <c r="X35"/>
      <c r="AP35" s="42">
        <f>S35*CN!$C$3</f>
        <v>2791.0788051437908</v>
      </c>
      <c r="AQ35" s="42">
        <f>S35*CN!$C$4</f>
        <v>178.90359477124184</v>
      </c>
      <c r="AR35">
        <v>2</v>
      </c>
    </row>
    <row r="36" spans="1:47" x14ac:dyDescent="0.25">
      <c r="A36">
        <v>35</v>
      </c>
      <c r="B36">
        <v>2004</v>
      </c>
      <c r="C36" t="s">
        <v>20</v>
      </c>
      <c r="E36" t="s">
        <v>311</v>
      </c>
      <c r="F36" s="1">
        <v>1.53</v>
      </c>
      <c r="G36" t="s">
        <v>314</v>
      </c>
      <c r="H36" s="59">
        <v>38243</v>
      </c>
      <c r="I36" s="1">
        <v>0.7</v>
      </c>
      <c r="J36">
        <v>2</v>
      </c>
      <c r="K36" s="59">
        <v>38249</v>
      </c>
      <c r="L36" t="s">
        <v>327</v>
      </c>
      <c r="N36" t="s">
        <v>86</v>
      </c>
      <c r="O36" s="42">
        <v>30.6</v>
      </c>
      <c r="P36" s="2">
        <f t="shared" si="1"/>
        <v>20</v>
      </c>
      <c r="Q36" t="s">
        <v>24</v>
      </c>
      <c r="R36" t="s">
        <v>190</v>
      </c>
      <c r="S36" s="42">
        <f>P36*1000</f>
        <v>20000</v>
      </c>
      <c r="X36"/>
      <c r="AP36" s="42">
        <f>S36*CN!$C$3</f>
        <v>8291.9428580000003</v>
      </c>
      <c r="AQ36" s="42">
        <f>S36*CN!$C$4</f>
        <v>531.5</v>
      </c>
      <c r="AR36">
        <v>6</v>
      </c>
    </row>
    <row r="37" spans="1:47" x14ac:dyDescent="0.25">
      <c r="A37">
        <v>36</v>
      </c>
      <c r="B37">
        <v>2004</v>
      </c>
      <c r="C37" t="s">
        <v>20</v>
      </c>
      <c r="E37" t="s">
        <v>311</v>
      </c>
      <c r="F37" s="1">
        <v>1.53</v>
      </c>
      <c r="G37" t="s">
        <v>315</v>
      </c>
      <c r="H37" s="59">
        <v>38195</v>
      </c>
      <c r="I37" s="1">
        <v>1</v>
      </c>
      <c r="K37" s="61"/>
      <c r="L37" s="24" t="s">
        <v>84</v>
      </c>
      <c r="M37" s="65" t="s">
        <v>319</v>
      </c>
      <c r="N37" s="24" t="s">
        <v>87</v>
      </c>
      <c r="O37" s="31">
        <v>75</v>
      </c>
      <c r="P37" s="2">
        <f t="shared" si="1"/>
        <v>49.019607843137251</v>
      </c>
      <c r="Q37" s="24" t="s">
        <v>31</v>
      </c>
      <c r="R37" s="31">
        <f>P37*1000</f>
        <v>49019.607843137252</v>
      </c>
      <c r="S37" s="31">
        <f>R37*Trockengewichte!$E$28</f>
        <v>392.15686274509801</v>
      </c>
      <c r="T37" s="24"/>
      <c r="U37" s="24"/>
      <c r="V37" s="24"/>
      <c r="W37" s="24"/>
      <c r="X37" s="26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42">
        <f>S37*Duengeranalyse!$H$91/1000</f>
        <v>124.91372549019606</v>
      </c>
      <c r="AQ37" s="42">
        <f>S37*Duengeranalyse!$K$91/1000</f>
        <v>30.392156862745093</v>
      </c>
      <c r="AR37" t="s">
        <v>190</v>
      </c>
    </row>
    <row r="38" spans="1:47" x14ac:dyDescent="0.25">
      <c r="A38">
        <v>37</v>
      </c>
      <c r="B38">
        <v>2004</v>
      </c>
      <c r="C38" t="s">
        <v>20</v>
      </c>
      <c r="E38" t="s">
        <v>311</v>
      </c>
      <c r="F38" s="1">
        <v>1.53</v>
      </c>
      <c r="G38" t="s">
        <v>315</v>
      </c>
      <c r="H38" s="59">
        <v>38187</v>
      </c>
      <c r="I38" s="1">
        <v>1.53</v>
      </c>
      <c r="K38" s="61"/>
      <c r="L38" s="24" t="s">
        <v>83</v>
      </c>
      <c r="N38" s="24" t="s">
        <v>87</v>
      </c>
      <c r="O38" s="31">
        <v>20</v>
      </c>
      <c r="P38" s="2">
        <f t="shared" si="1"/>
        <v>13.071895424836601</v>
      </c>
      <c r="Q38" s="24" t="s">
        <v>30</v>
      </c>
      <c r="R38" s="31">
        <f>P38*1000</f>
        <v>13071.895424836601</v>
      </c>
      <c r="S38" s="31">
        <f>R38*Duengeranalyse!$E$74/100</f>
        <v>2595.7708573625523</v>
      </c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42">
        <f>S38*Duengeranalyse!$H$74/1000</f>
        <v>1210.8645010742473</v>
      </c>
      <c r="AQ38" s="42">
        <f>S38*Duengeranalyse!$K$74/1000</f>
        <v>72.45559924915753</v>
      </c>
      <c r="AR38" t="s">
        <v>190</v>
      </c>
    </row>
    <row r="39" spans="1:47" ht="12" customHeight="1" x14ac:dyDescent="0.25">
      <c r="A39">
        <v>38</v>
      </c>
      <c r="B39">
        <v>2004</v>
      </c>
      <c r="C39" t="s">
        <v>20</v>
      </c>
      <c r="E39" t="s">
        <v>311</v>
      </c>
      <c r="F39" s="1">
        <v>1.53</v>
      </c>
      <c r="G39" t="s">
        <v>315</v>
      </c>
      <c r="H39" s="59">
        <v>38251</v>
      </c>
      <c r="I39" s="1">
        <v>1.5</v>
      </c>
      <c r="K39" s="61"/>
      <c r="L39" s="24" t="s">
        <v>84</v>
      </c>
      <c r="M39" s="65" t="s">
        <v>319</v>
      </c>
      <c r="N39" s="24" t="s">
        <v>87</v>
      </c>
      <c r="O39" s="31">
        <v>60</v>
      </c>
      <c r="P39" s="2">
        <f t="shared" si="1"/>
        <v>39.215686274509807</v>
      </c>
      <c r="Q39" s="24" t="s">
        <v>31</v>
      </c>
      <c r="R39" s="31">
        <f>P39*1000</f>
        <v>39215.686274509804</v>
      </c>
      <c r="S39" s="31">
        <f>R39*Trockengewichte!$E$28</f>
        <v>313.72549019607845</v>
      </c>
      <c r="T39" s="24"/>
      <c r="U39" s="24"/>
      <c r="V39" s="24"/>
      <c r="W39" s="24"/>
      <c r="X39" s="26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42">
        <f>S39*Duengeranalyse!$H$91/1000</f>
        <v>99.930980392156869</v>
      </c>
      <c r="AQ39" s="42">
        <f>S39*Duengeranalyse!$K$91/1000</f>
        <v>24.313725490196081</v>
      </c>
      <c r="AR39" t="s">
        <v>190</v>
      </c>
    </row>
    <row r="40" spans="1:47" x14ac:dyDescent="0.25">
      <c r="A40">
        <v>39</v>
      </c>
      <c r="B40">
        <v>2004</v>
      </c>
      <c r="C40" t="s">
        <v>20</v>
      </c>
      <c r="E40" t="s">
        <v>311</v>
      </c>
      <c r="F40" s="1">
        <v>1.53</v>
      </c>
      <c r="G40" t="s">
        <v>317</v>
      </c>
      <c r="H40" s="59">
        <v>38105</v>
      </c>
      <c r="I40" s="1">
        <v>1.53</v>
      </c>
      <c r="L40" t="s">
        <v>329</v>
      </c>
      <c r="O40" s="42">
        <v>1.8</v>
      </c>
      <c r="P40" s="2">
        <f t="shared" si="1"/>
        <v>1.1764705882352942</v>
      </c>
      <c r="Q40" t="s">
        <v>34</v>
      </c>
      <c r="R40"/>
      <c r="S40"/>
      <c r="X40"/>
      <c r="AP40"/>
      <c r="AQ40"/>
      <c r="AR40" t="s">
        <v>190</v>
      </c>
    </row>
    <row r="41" spans="1:47" x14ac:dyDescent="0.25">
      <c r="A41">
        <v>40</v>
      </c>
      <c r="B41">
        <v>2004</v>
      </c>
      <c r="C41" t="s">
        <v>20</v>
      </c>
      <c r="E41" t="s">
        <v>311</v>
      </c>
      <c r="F41" s="1">
        <v>1.53</v>
      </c>
      <c r="G41" t="s">
        <v>318</v>
      </c>
      <c r="H41" s="59">
        <v>38200</v>
      </c>
      <c r="K41" s="59">
        <v>38230</v>
      </c>
      <c r="L41" t="s">
        <v>331</v>
      </c>
      <c r="N41" t="s">
        <v>88</v>
      </c>
      <c r="P41" s="2">
        <f t="shared" si="1"/>
        <v>0</v>
      </c>
      <c r="R41"/>
      <c r="S41"/>
      <c r="X41"/>
      <c r="AP41"/>
      <c r="AQ41"/>
      <c r="AR41">
        <v>30</v>
      </c>
    </row>
    <row r="42" spans="1:47" ht="12" customHeight="1" x14ac:dyDescent="0.25">
      <c r="A42">
        <v>41</v>
      </c>
      <c r="B42">
        <v>2004</v>
      </c>
      <c r="C42" t="s">
        <v>35</v>
      </c>
      <c r="E42" t="s">
        <v>310</v>
      </c>
      <c r="F42" s="1">
        <v>1.8</v>
      </c>
      <c r="G42" t="s">
        <v>314</v>
      </c>
      <c r="H42" s="59">
        <v>38183</v>
      </c>
      <c r="I42" s="1">
        <v>1.8</v>
      </c>
      <c r="J42">
        <v>1</v>
      </c>
      <c r="K42" s="59">
        <v>38185</v>
      </c>
      <c r="L42" t="s">
        <v>326</v>
      </c>
      <c r="N42" t="s">
        <v>85</v>
      </c>
      <c r="O42" s="42">
        <v>60</v>
      </c>
      <c r="P42" s="2">
        <f t="shared" si="1"/>
        <v>33.333333333333336</v>
      </c>
      <c r="Q42" t="s">
        <v>24</v>
      </c>
      <c r="R42" t="s">
        <v>190</v>
      </c>
      <c r="S42" s="42">
        <f>P42*Trockengewichte!$E$7*100</f>
        <v>1233.3333333333335</v>
      </c>
      <c r="X42"/>
      <c r="AP42" s="42">
        <f>S42*CN!$C$3</f>
        <v>511.33647624333338</v>
      </c>
      <c r="AQ42" s="42">
        <f>S42*CN!$C$4</f>
        <v>32.775833333333338</v>
      </c>
      <c r="AR42">
        <v>2</v>
      </c>
    </row>
    <row r="43" spans="1:47" x14ac:dyDescent="0.25">
      <c r="A43">
        <v>42</v>
      </c>
      <c r="B43">
        <v>2004</v>
      </c>
      <c r="C43" t="s">
        <v>35</v>
      </c>
      <c r="E43" t="s">
        <v>310</v>
      </c>
      <c r="F43" s="1">
        <v>1.8</v>
      </c>
      <c r="G43" t="s">
        <v>314</v>
      </c>
      <c r="H43" s="59">
        <v>38243</v>
      </c>
      <c r="I43" s="1">
        <v>1.8</v>
      </c>
      <c r="J43">
        <v>2</v>
      </c>
      <c r="K43" s="59">
        <v>38249</v>
      </c>
      <c r="L43" t="s">
        <v>327</v>
      </c>
      <c r="N43" t="s">
        <v>86</v>
      </c>
      <c r="O43" s="42">
        <v>12</v>
      </c>
      <c r="P43" s="2">
        <f t="shared" si="1"/>
        <v>6.6666666666666661</v>
      </c>
      <c r="Q43" t="s">
        <v>24</v>
      </c>
      <c r="R43" t="s">
        <v>190</v>
      </c>
      <c r="S43" s="42">
        <f>P43*1000</f>
        <v>6666.6666666666661</v>
      </c>
      <c r="X43"/>
      <c r="AP43" s="42">
        <f>S43*CN!$C$3</f>
        <v>2763.9809526666663</v>
      </c>
      <c r="AQ43" s="42">
        <f>S43*CN!$C$4</f>
        <v>177.16666666666666</v>
      </c>
      <c r="AR43">
        <v>6</v>
      </c>
    </row>
    <row r="44" spans="1:47" x14ac:dyDescent="0.25">
      <c r="A44">
        <v>43</v>
      </c>
      <c r="B44">
        <v>2004</v>
      </c>
      <c r="C44" t="s">
        <v>35</v>
      </c>
      <c r="E44" t="s">
        <v>310</v>
      </c>
      <c r="F44" s="1">
        <v>1.8</v>
      </c>
      <c r="G44" t="s">
        <v>314</v>
      </c>
      <c r="H44" s="59">
        <v>38272</v>
      </c>
      <c r="I44" s="1">
        <v>1.8</v>
      </c>
      <c r="J44">
        <v>3</v>
      </c>
      <c r="K44" s="59">
        <v>38280</v>
      </c>
      <c r="L44" t="s">
        <v>327</v>
      </c>
      <c r="N44" t="s">
        <v>86</v>
      </c>
      <c r="O44" s="42">
        <v>19.3</v>
      </c>
      <c r="P44" s="2">
        <f t="shared" si="1"/>
        <v>10.722222222222223</v>
      </c>
      <c r="Q44" t="s">
        <v>24</v>
      </c>
      <c r="R44" t="s">
        <v>190</v>
      </c>
      <c r="S44" s="42">
        <f>P44*1000</f>
        <v>10722.222222222223</v>
      </c>
      <c r="X44"/>
      <c r="AP44" s="42">
        <f>S44*CN!$C$3</f>
        <v>4445.4026988722226</v>
      </c>
      <c r="AQ44" s="42">
        <f>S44*CN!$C$4</f>
        <v>284.94305555555559</v>
      </c>
      <c r="AR44">
        <v>8</v>
      </c>
    </row>
    <row r="45" spans="1:47" x14ac:dyDescent="0.25">
      <c r="A45">
        <v>44</v>
      </c>
      <c r="B45">
        <v>2004</v>
      </c>
      <c r="C45" t="s">
        <v>35</v>
      </c>
      <c r="E45" t="s">
        <v>310</v>
      </c>
      <c r="F45" s="1">
        <v>1.8</v>
      </c>
      <c r="G45" t="s">
        <v>315</v>
      </c>
      <c r="H45" s="59">
        <v>38187</v>
      </c>
      <c r="I45" s="1">
        <v>1.8</v>
      </c>
      <c r="K45" s="61"/>
      <c r="L45" s="24" t="s">
        <v>83</v>
      </c>
      <c r="N45" s="24" t="s">
        <v>87</v>
      </c>
      <c r="O45" s="31">
        <v>15</v>
      </c>
      <c r="P45" s="2">
        <f t="shared" si="1"/>
        <v>8.3333333333333339</v>
      </c>
      <c r="Q45" s="24" t="s">
        <v>30</v>
      </c>
      <c r="R45" s="31">
        <f>P45*1000</f>
        <v>8333.3333333333339</v>
      </c>
      <c r="S45" s="31">
        <f>R45*Duengeranalyse!$E$74/100</f>
        <v>1654.8039215686274</v>
      </c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42">
        <f>S45*Duengeranalyse!$H$74/1000</f>
        <v>771.9261194348328</v>
      </c>
      <c r="AQ45" s="42">
        <f>S45*Duengeranalyse!$K$74/1000</f>
        <v>46.190444521337938</v>
      </c>
      <c r="AR45" t="s">
        <v>190</v>
      </c>
    </row>
    <row r="46" spans="1:47" x14ac:dyDescent="0.25">
      <c r="A46">
        <v>45</v>
      </c>
      <c r="B46">
        <v>2004</v>
      </c>
      <c r="C46" t="s">
        <v>35</v>
      </c>
      <c r="E46" t="s">
        <v>310</v>
      </c>
      <c r="F46" s="1">
        <v>1.8</v>
      </c>
      <c r="G46" t="s">
        <v>315</v>
      </c>
      <c r="H46" s="59">
        <v>38251</v>
      </c>
      <c r="I46" s="1">
        <v>1.8</v>
      </c>
      <c r="K46" s="61"/>
      <c r="L46" s="24" t="s">
        <v>84</v>
      </c>
      <c r="M46" s="65" t="s">
        <v>319</v>
      </c>
      <c r="N46" s="24" t="s">
        <v>87</v>
      </c>
      <c r="O46" s="31">
        <v>50</v>
      </c>
      <c r="P46" s="2">
        <f t="shared" si="1"/>
        <v>27.777777777777779</v>
      </c>
      <c r="Q46" s="24" t="s">
        <v>31</v>
      </c>
      <c r="R46" s="31">
        <f>P46*1000</f>
        <v>27777.777777777777</v>
      </c>
      <c r="S46" s="31">
        <f>R46*Trockengewichte!$E$28</f>
        <v>222.22222222222223</v>
      </c>
      <c r="T46" s="24"/>
      <c r="U46" s="24"/>
      <c r="V46" s="24"/>
      <c r="W46" s="24"/>
      <c r="X46" s="26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42">
        <f>S46*Duengeranalyse!$H$91/1000</f>
        <v>70.784444444444432</v>
      </c>
      <c r="AQ46" s="42">
        <f>S46*Duengeranalyse!$K$91/1000</f>
        <v>17.222222222222221</v>
      </c>
      <c r="AR46" t="s">
        <v>190</v>
      </c>
    </row>
    <row r="47" spans="1:47" x14ac:dyDescent="0.25">
      <c r="A47">
        <v>46</v>
      </c>
      <c r="B47">
        <v>2004</v>
      </c>
      <c r="C47" t="s">
        <v>35</v>
      </c>
      <c r="E47" t="s">
        <v>310</v>
      </c>
      <c r="F47" s="1">
        <v>1.8</v>
      </c>
      <c r="G47" t="s">
        <v>317</v>
      </c>
      <c r="H47" s="59">
        <v>38105</v>
      </c>
      <c r="I47" s="1">
        <v>1.8</v>
      </c>
      <c r="L47" t="s">
        <v>329</v>
      </c>
      <c r="O47" s="42">
        <v>1.8</v>
      </c>
      <c r="P47" s="2">
        <f t="shared" si="1"/>
        <v>1</v>
      </c>
      <c r="Q47" t="s">
        <v>34</v>
      </c>
      <c r="R47"/>
      <c r="S47"/>
      <c r="X47"/>
      <c r="AP47"/>
      <c r="AQ47"/>
      <c r="AR47" t="s">
        <v>190</v>
      </c>
    </row>
    <row r="48" spans="1:47" x14ac:dyDescent="0.25">
      <c r="A48">
        <v>47</v>
      </c>
      <c r="B48">
        <v>2004</v>
      </c>
      <c r="C48" t="s">
        <v>36</v>
      </c>
      <c r="E48" t="s">
        <v>311</v>
      </c>
      <c r="F48" s="1">
        <v>1.8</v>
      </c>
      <c r="G48" t="s">
        <v>314</v>
      </c>
      <c r="H48" s="59">
        <v>38155</v>
      </c>
      <c r="I48" s="1">
        <v>1</v>
      </c>
      <c r="J48">
        <v>1</v>
      </c>
      <c r="K48" s="59">
        <v>38159</v>
      </c>
      <c r="L48" t="s">
        <v>327</v>
      </c>
      <c r="N48" t="s">
        <v>86</v>
      </c>
      <c r="O48" s="42">
        <v>24</v>
      </c>
      <c r="P48" s="2">
        <f t="shared" si="1"/>
        <v>13.333333333333332</v>
      </c>
      <c r="Q48" t="s">
        <v>24</v>
      </c>
      <c r="R48" t="s">
        <v>190</v>
      </c>
      <c r="S48" s="42">
        <f>P48*1000</f>
        <v>13333.333333333332</v>
      </c>
      <c r="X48"/>
      <c r="AP48" s="42">
        <f>S48*CN!$C$3</f>
        <v>5527.9619053333327</v>
      </c>
      <c r="AQ48" s="42">
        <f>S48*CN!$C$4</f>
        <v>354.33333333333331</v>
      </c>
      <c r="AR48">
        <v>4</v>
      </c>
    </row>
    <row r="49" spans="1:44" x14ac:dyDescent="0.25">
      <c r="A49">
        <v>48</v>
      </c>
      <c r="B49">
        <v>2004</v>
      </c>
      <c r="C49" t="s">
        <v>36</v>
      </c>
      <c r="E49" t="s">
        <v>311</v>
      </c>
      <c r="F49" s="1">
        <v>1.8</v>
      </c>
      <c r="G49" t="s">
        <v>314</v>
      </c>
      <c r="H49" s="59">
        <v>38171</v>
      </c>
      <c r="I49" s="1">
        <v>0.8</v>
      </c>
      <c r="J49">
        <v>1</v>
      </c>
      <c r="K49" s="59">
        <v>38172</v>
      </c>
      <c r="L49" t="s">
        <v>322</v>
      </c>
      <c r="N49" t="s">
        <v>85</v>
      </c>
      <c r="O49" s="42">
        <v>30</v>
      </c>
      <c r="P49" s="2">
        <f t="shared" si="1"/>
        <v>16.666666666666668</v>
      </c>
      <c r="Q49" t="s">
        <v>24</v>
      </c>
      <c r="R49" t="s">
        <v>190</v>
      </c>
      <c r="S49" s="42">
        <f>P49*100*Trockengewichte!$E$5</f>
        <v>1433.3333333333335</v>
      </c>
      <c r="X49"/>
      <c r="AP49" s="42">
        <f>S49*CN!$C$3</f>
        <v>594.25590482333337</v>
      </c>
      <c r="AQ49" s="42">
        <f>S49*CN!$C$4</f>
        <v>38.090833333333336</v>
      </c>
      <c r="AR49">
        <v>1</v>
      </c>
    </row>
    <row r="50" spans="1:44" x14ac:dyDescent="0.25">
      <c r="A50">
        <v>49</v>
      </c>
      <c r="B50">
        <v>2004</v>
      </c>
      <c r="C50" t="s">
        <v>36</v>
      </c>
      <c r="E50" t="s">
        <v>311</v>
      </c>
      <c r="F50" s="1">
        <v>1.8</v>
      </c>
      <c r="G50" t="s">
        <v>314</v>
      </c>
      <c r="H50" s="59">
        <v>38221</v>
      </c>
      <c r="I50" s="1">
        <v>1.8</v>
      </c>
      <c r="J50">
        <v>2</v>
      </c>
      <c r="K50" s="59">
        <v>38221</v>
      </c>
      <c r="L50" t="s">
        <v>40</v>
      </c>
      <c r="N50" t="s">
        <v>85</v>
      </c>
      <c r="O50" s="42">
        <v>9</v>
      </c>
      <c r="P50" s="2">
        <f t="shared" si="1"/>
        <v>5</v>
      </c>
      <c r="Q50" t="s">
        <v>41</v>
      </c>
      <c r="R50" s="42">
        <f>P50*Raumgewichte!$E$14</f>
        <v>2575</v>
      </c>
      <c r="S50" s="42">
        <f>P50*Raumgewichte!$G$14</f>
        <v>952.75</v>
      </c>
      <c r="X50"/>
      <c r="AP50" s="42">
        <f>S50*CN!$C$3</f>
        <v>395.00742789797499</v>
      </c>
      <c r="AQ50" s="42">
        <f>S50*CN!$C$4</f>
        <v>25.319331250000001</v>
      </c>
      <c r="AR50">
        <v>0</v>
      </c>
    </row>
    <row r="51" spans="1:44" x14ac:dyDescent="0.25">
      <c r="A51">
        <v>50</v>
      </c>
      <c r="B51">
        <v>2004</v>
      </c>
      <c r="C51" t="s">
        <v>36</v>
      </c>
      <c r="E51" t="s">
        <v>311</v>
      </c>
      <c r="F51" s="1">
        <v>1.8</v>
      </c>
      <c r="G51" t="s">
        <v>315</v>
      </c>
      <c r="H51" s="59">
        <v>38169</v>
      </c>
      <c r="I51" s="1">
        <v>1</v>
      </c>
      <c r="K51" s="61"/>
      <c r="L51" s="24" t="s">
        <v>83</v>
      </c>
      <c r="N51" s="24" t="s">
        <v>87</v>
      </c>
      <c r="O51" s="31">
        <v>10</v>
      </c>
      <c r="P51" s="2">
        <f t="shared" si="1"/>
        <v>5.5555555555555554</v>
      </c>
      <c r="Q51" s="24" t="s">
        <v>30</v>
      </c>
      <c r="R51" s="31">
        <f>P51*1000</f>
        <v>5555.5555555555557</v>
      </c>
      <c r="S51" s="31">
        <f>R51*Duengeranalyse!$E$74/100</f>
        <v>1103.2026143790849</v>
      </c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42">
        <f>S51*Duengeranalyse!$H$74/1000</f>
        <v>514.6174129565552</v>
      </c>
      <c r="AQ51" s="42">
        <f>S51*Duengeranalyse!$K$74/1000</f>
        <v>30.793629680891957</v>
      </c>
      <c r="AR51" t="s">
        <v>190</v>
      </c>
    </row>
    <row r="52" spans="1:44" x14ac:dyDescent="0.25">
      <c r="A52">
        <v>51</v>
      </c>
      <c r="B52">
        <v>2004</v>
      </c>
      <c r="C52" t="s">
        <v>36</v>
      </c>
      <c r="E52" t="s">
        <v>311</v>
      </c>
      <c r="F52" s="1">
        <v>1.8</v>
      </c>
      <c r="G52" t="s">
        <v>315</v>
      </c>
      <c r="H52" s="59">
        <v>38216</v>
      </c>
      <c r="I52" s="1">
        <v>1</v>
      </c>
      <c r="K52" s="61"/>
      <c r="L52" s="24" t="s">
        <v>84</v>
      </c>
      <c r="M52" s="65" t="s">
        <v>319</v>
      </c>
      <c r="N52" s="24" t="s">
        <v>87</v>
      </c>
      <c r="O52" s="31">
        <v>30</v>
      </c>
      <c r="P52" s="2">
        <f t="shared" si="1"/>
        <v>16.666666666666668</v>
      </c>
      <c r="Q52" s="24" t="s">
        <v>31</v>
      </c>
      <c r="R52" s="31">
        <f>P52*1000</f>
        <v>16666.666666666668</v>
      </c>
      <c r="S52" s="31">
        <f>R52*Trockengewichte!$E$28</f>
        <v>133.33333333333334</v>
      </c>
      <c r="T52" s="24"/>
      <c r="U52" s="24"/>
      <c r="V52" s="24"/>
      <c r="W52" s="24"/>
      <c r="X52" s="26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42">
        <f>S52*Duengeranalyse!$H$91/1000</f>
        <v>42.470666666666666</v>
      </c>
      <c r="AQ52" s="42">
        <f>S52*Duengeranalyse!$K$91/1000</f>
        <v>10.333333333333334</v>
      </c>
      <c r="AR52" t="s">
        <v>190</v>
      </c>
    </row>
    <row r="53" spans="1:44" x14ac:dyDescent="0.25">
      <c r="A53">
        <v>52</v>
      </c>
      <c r="B53">
        <v>2004</v>
      </c>
      <c r="C53" t="s">
        <v>36</v>
      </c>
      <c r="E53" t="s">
        <v>311</v>
      </c>
      <c r="F53" s="1">
        <v>1.8</v>
      </c>
      <c r="G53" t="s">
        <v>315</v>
      </c>
      <c r="H53" s="59">
        <v>38228</v>
      </c>
      <c r="I53" s="1">
        <v>1.8</v>
      </c>
      <c r="K53" s="61"/>
      <c r="L53" s="24" t="s">
        <v>84</v>
      </c>
      <c r="M53" s="65" t="s">
        <v>319</v>
      </c>
      <c r="N53" s="24" t="s">
        <v>87</v>
      </c>
      <c r="O53" s="31">
        <v>80</v>
      </c>
      <c r="P53" s="2">
        <f t="shared" si="1"/>
        <v>44.444444444444443</v>
      </c>
      <c r="Q53" s="24" t="s">
        <v>31</v>
      </c>
      <c r="R53" s="31">
        <f>P53*1000</f>
        <v>44444.444444444445</v>
      </c>
      <c r="S53" s="31">
        <f>R53*Trockengewichte!$E$28</f>
        <v>355.55555555555554</v>
      </c>
      <c r="T53" s="24"/>
      <c r="U53" s="24"/>
      <c r="V53" s="24"/>
      <c r="W53" s="24"/>
      <c r="X53" s="26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42">
        <f>S53*Duengeranalyse!$H$91/1000</f>
        <v>113.25511111111109</v>
      </c>
      <c r="AQ53" s="42">
        <f>S53*Duengeranalyse!$K$91/1000</f>
        <v>27.555555555555554</v>
      </c>
      <c r="AR53" t="s">
        <v>190</v>
      </c>
    </row>
    <row r="54" spans="1:44" x14ac:dyDescent="0.25">
      <c r="A54">
        <v>53</v>
      </c>
      <c r="B54">
        <v>2004</v>
      </c>
      <c r="C54" t="s">
        <v>36</v>
      </c>
      <c r="E54" t="s">
        <v>311</v>
      </c>
      <c r="F54" s="1">
        <v>1.8</v>
      </c>
      <c r="G54" t="s">
        <v>316</v>
      </c>
      <c r="H54" s="59">
        <v>38226</v>
      </c>
      <c r="I54" s="1">
        <v>1.8</v>
      </c>
      <c r="L54" t="s">
        <v>43</v>
      </c>
      <c r="N54" t="s">
        <v>90</v>
      </c>
      <c r="O54" s="42">
        <v>36</v>
      </c>
      <c r="P54" s="2">
        <f t="shared" si="1"/>
        <v>20</v>
      </c>
      <c r="Q54" t="s">
        <v>44</v>
      </c>
      <c r="R54"/>
      <c r="S54"/>
      <c r="X54"/>
      <c r="AP54"/>
      <c r="AQ54"/>
      <c r="AR54" t="s">
        <v>190</v>
      </c>
    </row>
    <row r="55" spans="1:44" x14ac:dyDescent="0.25">
      <c r="A55">
        <v>54</v>
      </c>
      <c r="B55">
        <v>2004</v>
      </c>
      <c r="C55" t="s">
        <v>36</v>
      </c>
      <c r="E55" t="s">
        <v>311</v>
      </c>
      <c r="F55" s="1">
        <v>1.8</v>
      </c>
      <c r="G55" t="s">
        <v>317</v>
      </c>
      <c r="H55" s="59">
        <v>38105</v>
      </c>
      <c r="I55" s="1">
        <v>1.8</v>
      </c>
      <c r="L55" t="s">
        <v>329</v>
      </c>
      <c r="O55" s="42">
        <v>1.53</v>
      </c>
      <c r="P55" s="2">
        <f t="shared" si="1"/>
        <v>0.85</v>
      </c>
      <c r="Q55" t="s">
        <v>34</v>
      </c>
      <c r="R55"/>
      <c r="S55"/>
      <c r="X55"/>
      <c r="AP55"/>
      <c r="AQ55"/>
      <c r="AR55" t="s">
        <v>190</v>
      </c>
    </row>
    <row r="56" spans="1:44" x14ac:dyDescent="0.25">
      <c r="A56">
        <v>55</v>
      </c>
      <c r="B56">
        <v>2004</v>
      </c>
      <c r="C56" t="s">
        <v>36</v>
      </c>
      <c r="E56" t="s">
        <v>311</v>
      </c>
      <c r="F56" s="1">
        <v>1.8</v>
      </c>
      <c r="G56" t="s">
        <v>317</v>
      </c>
      <c r="H56" s="59">
        <v>38226</v>
      </c>
      <c r="I56" s="1">
        <v>1.8</v>
      </c>
      <c r="L56" t="s">
        <v>329</v>
      </c>
      <c r="O56" s="42">
        <v>1.8</v>
      </c>
      <c r="P56" s="2">
        <f t="shared" si="1"/>
        <v>1</v>
      </c>
      <c r="Q56" t="s">
        <v>34</v>
      </c>
      <c r="R56"/>
      <c r="S56"/>
      <c r="X56"/>
      <c r="AP56"/>
      <c r="AQ56"/>
      <c r="AR56" t="s">
        <v>190</v>
      </c>
    </row>
    <row r="57" spans="1:44" x14ac:dyDescent="0.25">
      <c r="A57">
        <v>56</v>
      </c>
      <c r="B57">
        <v>2005</v>
      </c>
      <c r="C57" t="s">
        <v>20</v>
      </c>
      <c r="E57" t="s">
        <v>311</v>
      </c>
      <c r="F57" s="1">
        <v>1.53</v>
      </c>
      <c r="G57" t="s">
        <v>314</v>
      </c>
      <c r="H57" s="59">
        <v>38519</v>
      </c>
      <c r="I57" s="1">
        <v>1</v>
      </c>
      <c r="J57">
        <v>1</v>
      </c>
      <c r="K57" s="59">
        <v>38521</v>
      </c>
      <c r="L57" t="s">
        <v>322</v>
      </c>
      <c r="N57" t="s">
        <v>85</v>
      </c>
      <c r="O57" s="42">
        <v>44</v>
      </c>
      <c r="P57" s="2">
        <f t="shared" si="1"/>
        <v>28.758169934640524</v>
      </c>
      <c r="Q57" t="s">
        <v>24</v>
      </c>
      <c r="R57" t="s">
        <v>190</v>
      </c>
      <c r="S57" s="42">
        <f>P57*100*Trockengewichte!$E$5</f>
        <v>2473.2026143790849</v>
      </c>
      <c r="X57"/>
      <c r="AP57" s="42">
        <f>S57*CN!$C$3</f>
        <v>1025.3827377343791</v>
      </c>
      <c r="AQ57" s="42">
        <f>S57*CN!$C$4</f>
        <v>65.725359477124186</v>
      </c>
      <c r="AR57">
        <v>2</v>
      </c>
    </row>
    <row r="58" spans="1:44" x14ac:dyDescent="0.25">
      <c r="A58">
        <v>57</v>
      </c>
      <c r="B58">
        <v>2005</v>
      </c>
      <c r="C58" t="s">
        <v>20</v>
      </c>
      <c r="E58" t="s">
        <v>311</v>
      </c>
      <c r="F58" s="1">
        <v>1.53</v>
      </c>
      <c r="G58" t="s">
        <v>314</v>
      </c>
      <c r="H58" s="59">
        <v>38545</v>
      </c>
      <c r="I58" s="1">
        <v>0.53</v>
      </c>
      <c r="J58">
        <v>1</v>
      </c>
      <c r="K58" s="59">
        <v>38547</v>
      </c>
      <c r="L58" t="s">
        <v>45</v>
      </c>
      <c r="N58" t="s">
        <v>85</v>
      </c>
      <c r="O58" s="42">
        <v>84</v>
      </c>
      <c r="P58" s="2">
        <f t="shared" si="1"/>
        <v>54.901960784313722</v>
      </c>
      <c r="Q58" t="s">
        <v>24</v>
      </c>
      <c r="R58" t="s">
        <v>190</v>
      </c>
      <c r="S58" s="42">
        <f>P58*Trockengewichte!$E$7*100</f>
        <v>2031.3725490196077</v>
      </c>
      <c r="X58"/>
      <c r="AP58" s="42">
        <f>S58*CN!$C$3</f>
        <v>842.2012549890195</v>
      </c>
      <c r="AQ58" s="42">
        <f>S58*CN!$C$4</f>
        <v>53.983725490196079</v>
      </c>
      <c r="AR58">
        <v>2</v>
      </c>
    </row>
    <row r="59" spans="1:44" ht="15" customHeight="1" x14ac:dyDescent="0.25">
      <c r="A59">
        <v>58</v>
      </c>
      <c r="B59">
        <v>2005</v>
      </c>
      <c r="C59" t="s">
        <v>20</v>
      </c>
      <c r="E59" t="s">
        <v>311</v>
      </c>
      <c r="F59" s="1">
        <v>1.53</v>
      </c>
      <c r="G59" t="s">
        <v>314</v>
      </c>
      <c r="H59" s="59">
        <v>38594</v>
      </c>
      <c r="I59" s="1">
        <v>1.53</v>
      </c>
      <c r="J59">
        <v>2</v>
      </c>
      <c r="K59" s="59">
        <v>38596</v>
      </c>
      <c r="L59" t="s">
        <v>322</v>
      </c>
      <c r="N59" t="s">
        <v>85</v>
      </c>
      <c r="O59" s="42">
        <v>22</v>
      </c>
      <c r="P59" s="2">
        <f t="shared" si="1"/>
        <v>14.379084967320262</v>
      </c>
      <c r="Q59" t="s">
        <v>24</v>
      </c>
      <c r="R59" t="s">
        <v>190</v>
      </c>
      <c r="S59" s="42">
        <f>P59*Trockengewichte!$E$6*100</f>
        <v>1006.5359477124183</v>
      </c>
      <c r="X59"/>
      <c r="AP59" s="42">
        <f>S59*CN!$C$3</f>
        <v>417.30692814771243</v>
      </c>
      <c r="AQ59" s="42">
        <f>S59*CN!$C$4</f>
        <v>26.748692810457516</v>
      </c>
      <c r="AR59">
        <v>2</v>
      </c>
    </row>
    <row r="60" spans="1:44" ht="12.75" customHeight="1" x14ac:dyDescent="0.25">
      <c r="A60">
        <v>59</v>
      </c>
      <c r="B60">
        <v>2005</v>
      </c>
      <c r="C60" t="s">
        <v>20</v>
      </c>
      <c r="E60" t="s">
        <v>311</v>
      </c>
      <c r="F60" s="1">
        <v>1.53</v>
      </c>
      <c r="G60" t="s">
        <v>314</v>
      </c>
      <c r="H60" s="59">
        <v>38651</v>
      </c>
      <c r="I60" s="1">
        <v>1.53</v>
      </c>
      <c r="J60">
        <v>3</v>
      </c>
      <c r="K60" s="59">
        <v>38653</v>
      </c>
      <c r="L60" t="s">
        <v>327</v>
      </c>
      <c r="N60" t="s">
        <v>86</v>
      </c>
      <c r="O60" s="42">
        <v>16.3</v>
      </c>
      <c r="P60" s="2">
        <f t="shared" si="1"/>
        <v>10.65359477124183</v>
      </c>
      <c r="Q60" t="s">
        <v>24</v>
      </c>
      <c r="R60" t="s">
        <v>190</v>
      </c>
      <c r="S60" s="42">
        <f>P60*1000</f>
        <v>10653.594771241829</v>
      </c>
      <c r="X60"/>
      <c r="AP60" s="42">
        <f>S60*CN!$C$3</f>
        <v>4416.9499537712418</v>
      </c>
      <c r="AQ60" s="42">
        <f>S60*CN!$C$4</f>
        <v>283.11928104575162</v>
      </c>
      <c r="AR60">
        <v>2</v>
      </c>
    </row>
    <row r="61" spans="1:44" x14ac:dyDescent="0.25">
      <c r="A61">
        <v>60</v>
      </c>
      <c r="B61">
        <v>2005</v>
      </c>
      <c r="C61" t="s">
        <v>20</v>
      </c>
      <c r="E61" t="s">
        <v>311</v>
      </c>
      <c r="F61" s="1">
        <v>1.53</v>
      </c>
      <c r="G61" t="s">
        <v>315</v>
      </c>
      <c r="H61" s="59">
        <v>38525</v>
      </c>
      <c r="I61" s="1">
        <v>1</v>
      </c>
      <c r="K61" s="61"/>
      <c r="L61" s="24" t="s">
        <v>83</v>
      </c>
      <c r="N61" s="24" t="s">
        <v>87</v>
      </c>
      <c r="O61" s="31">
        <v>12</v>
      </c>
      <c r="P61" s="2">
        <f t="shared" si="1"/>
        <v>7.8431372549019605</v>
      </c>
      <c r="Q61" s="24" t="s">
        <v>30</v>
      </c>
      <c r="R61" s="31">
        <f>P61*1000</f>
        <v>7843.1372549019607</v>
      </c>
      <c r="S61" s="31">
        <f>R61*Duengeranalyse!$E$74/100</f>
        <v>1557.4625144175316</v>
      </c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42">
        <f>S61*Duengeranalyse!$H$74/1000</f>
        <v>726.5187006445484</v>
      </c>
      <c r="AQ61" s="42">
        <f>S61*Duengeranalyse!$K$74/1000</f>
        <v>43.473359549494525</v>
      </c>
      <c r="AR61" t="s">
        <v>190</v>
      </c>
    </row>
    <row r="62" spans="1:44" ht="15" customHeight="1" x14ac:dyDescent="0.25">
      <c r="A62">
        <v>61</v>
      </c>
      <c r="B62">
        <v>2005</v>
      </c>
      <c r="C62" t="s">
        <v>20</v>
      </c>
      <c r="E62" t="s">
        <v>311</v>
      </c>
      <c r="F62" s="1">
        <v>1.53</v>
      </c>
      <c r="G62" t="s">
        <v>315</v>
      </c>
      <c r="H62" s="59">
        <v>38598</v>
      </c>
      <c r="I62" s="1">
        <v>1</v>
      </c>
      <c r="K62" s="61"/>
      <c r="L62" s="24" t="s">
        <v>84</v>
      </c>
      <c r="M62" s="65" t="s">
        <v>319</v>
      </c>
      <c r="N62" s="24" t="s">
        <v>87</v>
      </c>
      <c r="O62" s="31">
        <v>50</v>
      </c>
      <c r="P62" s="2">
        <f t="shared" si="1"/>
        <v>32.679738562091501</v>
      </c>
      <c r="Q62" s="24" t="s">
        <v>31</v>
      </c>
      <c r="R62" s="31">
        <f>P62*1000</f>
        <v>32679.738562091501</v>
      </c>
      <c r="S62" s="31">
        <f>R62*Trockengewichte!$E$28</f>
        <v>261.43790849673201</v>
      </c>
      <c r="T62" s="24"/>
      <c r="U62" s="24"/>
      <c r="V62" s="24"/>
      <c r="W62" s="24"/>
      <c r="X62" s="26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42">
        <f>S62*Duengeranalyse!$H$91/1000</f>
        <v>83.275816993464034</v>
      </c>
      <c r="AQ62" s="42">
        <f>S62*Duengeranalyse!$K$91/1000</f>
        <v>20.261437908496731</v>
      </c>
      <c r="AR62" t="s">
        <v>190</v>
      </c>
    </row>
    <row r="63" spans="1:44" ht="12.75" customHeight="1" x14ac:dyDescent="0.25">
      <c r="A63">
        <v>62</v>
      </c>
      <c r="B63">
        <v>2005</v>
      </c>
      <c r="C63" t="s">
        <v>20</v>
      </c>
      <c r="E63" t="s">
        <v>311</v>
      </c>
      <c r="F63" s="1">
        <v>1.53</v>
      </c>
      <c r="G63" t="s">
        <v>315</v>
      </c>
      <c r="H63" s="59">
        <v>38551</v>
      </c>
      <c r="I63" s="1">
        <v>1</v>
      </c>
      <c r="K63" s="61"/>
      <c r="L63" s="24" t="s">
        <v>83</v>
      </c>
      <c r="N63" s="24" t="s">
        <v>87</v>
      </c>
      <c r="O63" s="31">
        <v>14</v>
      </c>
      <c r="P63" s="2">
        <f t="shared" si="1"/>
        <v>9.1503267973856204</v>
      </c>
      <c r="Q63" s="24" t="s">
        <v>30</v>
      </c>
      <c r="R63" s="31">
        <f>P63*1000</f>
        <v>9150.32679738562</v>
      </c>
      <c r="S63" s="31">
        <f>R63*Duengeranalyse!$E$74/100</f>
        <v>1817.0396001537865</v>
      </c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42">
        <f>S63*Duengeranalyse!$H$74/1000</f>
        <v>847.60515075197304</v>
      </c>
      <c r="AQ63" s="42">
        <f>S63*Duengeranalyse!$K$74/1000</f>
        <v>50.718919474410271</v>
      </c>
      <c r="AR63" t="s">
        <v>190</v>
      </c>
    </row>
    <row r="64" spans="1:44" x14ac:dyDescent="0.25">
      <c r="A64">
        <v>63</v>
      </c>
      <c r="B64">
        <v>2005</v>
      </c>
      <c r="C64" t="s">
        <v>20</v>
      </c>
      <c r="E64" t="s">
        <v>311</v>
      </c>
      <c r="F64" s="1">
        <v>1.53</v>
      </c>
      <c r="G64" t="s">
        <v>316</v>
      </c>
      <c r="H64" s="59">
        <v>38530</v>
      </c>
      <c r="I64" s="1">
        <v>1</v>
      </c>
      <c r="L64" t="s">
        <v>43</v>
      </c>
      <c r="N64" t="s">
        <v>90</v>
      </c>
      <c r="O64" s="42">
        <v>20</v>
      </c>
      <c r="P64" s="2">
        <f t="shared" si="1"/>
        <v>13.071895424836601</v>
      </c>
      <c r="Q64" t="s">
        <v>44</v>
      </c>
      <c r="R64"/>
      <c r="S64"/>
      <c r="X64"/>
      <c r="AP64"/>
      <c r="AQ64"/>
      <c r="AR64" t="s">
        <v>190</v>
      </c>
    </row>
    <row r="65" spans="1:44" ht="15" customHeight="1" x14ac:dyDescent="0.25">
      <c r="A65">
        <v>64</v>
      </c>
      <c r="B65">
        <v>2005</v>
      </c>
      <c r="C65" t="s">
        <v>35</v>
      </c>
      <c r="E65" t="s">
        <v>310</v>
      </c>
      <c r="F65" s="1">
        <v>1.8</v>
      </c>
      <c r="G65" t="s">
        <v>314</v>
      </c>
      <c r="H65" s="59">
        <v>38519</v>
      </c>
      <c r="I65" s="1">
        <v>0.8</v>
      </c>
      <c r="J65">
        <v>1</v>
      </c>
      <c r="K65" s="59">
        <v>38521</v>
      </c>
      <c r="L65" t="s">
        <v>322</v>
      </c>
      <c r="N65" t="s">
        <v>85</v>
      </c>
      <c r="O65" s="42">
        <v>55</v>
      </c>
      <c r="P65" s="2">
        <f t="shared" si="1"/>
        <v>30.555555555555554</v>
      </c>
      <c r="Q65" t="s">
        <v>24</v>
      </c>
      <c r="R65" t="s">
        <v>190</v>
      </c>
      <c r="S65" s="42">
        <f>P65*100*Trockengewichte!$E$5</f>
        <v>2627.7777777777774</v>
      </c>
      <c r="X65"/>
      <c r="AP65" s="42">
        <f>S65*CN!$C$3</f>
        <v>1089.4691588427777</v>
      </c>
      <c r="AQ65" s="42">
        <f>S65*CN!$C$4</f>
        <v>69.83319444444443</v>
      </c>
      <c r="AR65">
        <v>2</v>
      </c>
    </row>
    <row r="66" spans="1:44" ht="12.75" customHeight="1" x14ac:dyDescent="0.25">
      <c r="A66">
        <v>65</v>
      </c>
      <c r="B66">
        <v>2005</v>
      </c>
      <c r="C66" t="s">
        <v>35</v>
      </c>
      <c r="E66" t="s">
        <v>310</v>
      </c>
      <c r="F66" s="1">
        <v>1.8</v>
      </c>
      <c r="G66" t="s">
        <v>314</v>
      </c>
      <c r="H66" s="59">
        <v>38545</v>
      </c>
      <c r="I66" s="1">
        <v>1</v>
      </c>
      <c r="J66">
        <v>1</v>
      </c>
      <c r="K66" s="59">
        <v>38547</v>
      </c>
      <c r="L66" t="s">
        <v>326</v>
      </c>
      <c r="N66" t="s">
        <v>85</v>
      </c>
      <c r="O66" s="42">
        <v>42</v>
      </c>
      <c r="P66" s="2">
        <f t="shared" ref="P66:P97" si="2">O66/F66</f>
        <v>23.333333333333332</v>
      </c>
      <c r="Q66" t="s">
        <v>24</v>
      </c>
      <c r="R66" t="s">
        <v>190</v>
      </c>
      <c r="S66" s="42">
        <f>P66*Trockengewichte!$E$7*100</f>
        <v>863.33333333333326</v>
      </c>
      <c r="X66"/>
      <c r="AP66" s="42">
        <f>S66*CN!$C$3</f>
        <v>357.9355333703333</v>
      </c>
      <c r="AQ66" s="42">
        <f>S66*CN!$C$4</f>
        <v>22.943083333333334</v>
      </c>
      <c r="AR66">
        <v>2</v>
      </c>
    </row>
    <row r="67" spans="1:44" x14ac:dyDescent="0.25">
      <c r="A67">
        <v>66</v>
      </c>
      <c r="B67">
        <v>2005</v>
      </c>
      <c r="C67" t="s">
        <v>35</v>
      </c>
      <c r="E67" t="s">
        <v>310</v>
      </c>
      <c r="F67" s="1">
        <v>1.8</v>
      </c>
      <c r="G67" t="s">
        <v>314</v>
      </c>
      <c r="H67" s="59">
        <v>38594</v>
      </c>
      <c r="I67" s="1">
        <v>1.8</v>
      </c>
      <c r="J67">
        <v>2</v>
      </c>
      <c r="K67" s="59"/>
      <c r="L67" t="s">
        <v>326</v>
      </c>
      <c r="N67" t="s">
        <v>85</v>
      </c>
      <c r="O67" s="42">
        <v>7</v>
      </c>
      <c r="P67" s="2">
        <f t="shared" si="2"/>
        <v>3.8888888888888888</v>
      </c>
      <c r="Q67" t="s">
        <v>24</v>
      </c>
      <c r="R67" t="s">
        <v>190</v>
      </c>
      <c r="S67" s="42">
        <f>P67*Trockengewichte!$E$7*100</f>
        <v>143.88888888888889</v>
      </c>
      <c r="X67"/>
      <c r="AP67" s="42">
        <f>S67*CN!$C$3</f>
        <v>59.655922228388889</v>
      </c>
      <c r="AQ67" s="42">
        <f>S67*CN!$C$4</f>
        <v>3.8238472222222222</v>
      </c>
      <c r="AR67">
        <v>-2038.9583333333301</v>
      </c>
    </row>
    <row r="68" spans="1:44" ht="15" customHeight="1" x14ac:dyDescent="0.25">
      <c r="A68">
        <v>67</v>
      </c>
      <c r="B68">
        <v>2005</v>
      </c>
      <c r="C68" t="s">
        <v>35</v>
      </c>
      <c r="E68" t="s">
        <v>310</v>
      </c>
      <c r="F68" s="1">
        <v>1.8</v>
      </c>
      <c r="G68" t="s">
        <v>314</v>
      </c>
      <c r="H68" s="59">
        <v>38648</v>
      </c>
      <c r="I68" s="1">
        <v>1.8</v>
      </c>
      <c r="J68">
        <v>3</v>
      </c>
      <c r="K68" s="59">
        <v>38651</v>
      </c>
      <c r="L68" t="s">
        <v>327</v>
      </c>
      <c r="N68" t="s">
        <v>86</v>
      </c>
      <c r="O68" s="42">
        <v>21.7</v>
      </c>
      <c r="P68" s="2">
        <f t="shared" si="2"/>
        <v>12.055555555555555</v>
      </c>
      <c r="Q68" t="s">
        <v>24</v>
      </c>
      <c r="R68" t="s">
        <v>190</v>
      </c>
      <c r="S68" s="42">
        <f>P68*1000</f>
        <v>12055.555555555555</v>
      </c>
      <c r="X68"/>
      <c r="AP68" s="42">
        <f>S68*CN!$C$3</f>
        <v>4998.1988894055548</v>
      </c>
      <c r="AQ68" s="42">
        <f>S68*CN!$C$4</f>
        <v>320.37638888888887</v>
      </c>
      <c r="AR68">
        <v>3</v>
      </c>
    </row>
    <row r="69" spans="1:44" ht="12.75" customHeight="1" x14ac:dyDescent="0.25">
      <c r="A69">
        <v>68</v>
      </c>
      <c r="B69">
        <v>2005</v>
      </c>
      <c r="C69" t="s">
        <v>35</v>
      </c>
      <c r="E69" t="s">
        <v>310</v>
      </c>
      <c r="F69" s="1">
        <v>1.8</v>
      </c>
      <c r="G69" t="s">
        <v>315</v>
      </c>
      <c r="H69" s="59">
        <v>38598</v>
      </c>
      <c r="I69" s="1">
        <v>1</v>
      </c>
      <c r="K69" s="62">
        <v>38551</v>
      </c>
      <c r="L69" s="24" t="s">
        <v>84</v>
      </c>
      <c r="M69" s="65" t="s">
        <v>319</v>
      </c>
      <c r="N69" s="24" t="s">
        <v>87</v>
      </c>
      <c r="O69" s="31">
        <v>50</v>
      </c>
      <c r="P69" s="2">
        <f t="shared" si="2"/>
        <v>27.777777777777779</v>
      </c>
      <c r="Q69" s="24" t="s">
        <v>31</v>
      </c>
      <c r="R69" s="31">
        <f>P69*1000</f>
        <v>27777.777777777777</v>
      </c>
      <c r="S69" s="31">
        <f>R69*Trockengewichte!$E$28</f>
        <v>222.22222222222223</v>
      </c>
      <c r="T69" s="24"/>
      <c r="U69" s="24"/>
      <c r="V69" s="24"/>
      <c r="W69" s="24"/>
      <c r="X69" s="26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42">
        <f>S69*Duengeranalyse!$H$91/1000</f>
        <v>70.784444444444432</v>
      </c>
      <c r="AQ69" s="42">
        <f>S69*Duengeranalyse!$K$91/1000</f>
        <v>17.222222222222221</v>
      </c>
      <c r="AR69">
        <v>-47</v>
      </c>
    </row>
    <row r="70" spans="1:44" x14ac:dyDescent="0.25">
      <c r="A70">
        <v>69</v>
      </c>
      <c r="B70">
        <v>2005</v>
      </c>
      <c r="C70" t="s">
        <v>35</v>
      </c>
      <c r="E70" t="s">
        <v>310</v>
      </c>
      <c r="F70" s="1">
        <v>1.8</v>
      </c>
      <c r="G70" t="s">
        <v>315</v>
      </c>
      <c r="H70" s="59">
        <v>38551</v>
      </c>
      <c r="I70" s="1">
        <v>1</v>
      </c>
      <c r="K70" s="61"/>
      <c r="L70" s="24" t="s">
        <v>83</v>
      </c>
      <c r="N70" s="24" t="s">
        <v>87</v>
      </c>
      <c r="O70" s="31">
        <v>6</v>
      </c>
      <c r="P70" s="2">
        <f t="shared" si="2"/>
        <v>3.333333333333333</v>
      </c>
      <c r="Q70" s="24" t="s">
        <v>30</v>
      </c>
      <c r="R70" s="31">
        <f>P70*1000</f>
        <v>3333.333333333333</v>
      </c>
      <c r="S70" s="31">
        <f>R70*Duengeranalyse!$E$74/100</f>
        <v>661.92156862745094</v>
      </c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42">
        <f>S70*Duengeranalyse!$H$74/1000</f>
        <v>308.77044777393314</v>
      </c>
      <c r="AQ70" s="42">
        <f>S70*Duengeranalyse!$K$74/1000</f>
        <v>18.476177808535173</v>
      </c>
      <c r="AR70" t="s">
        <v>190</v>
      </c>
    </row>
    <row r="71" spans="1:44" ht="15" customHeight="1" x14ac:dyDescent="0.25">
      <c r="A71">
        <v>70</v>
      </c>
      <c r="B71">
        <v>2005</v>
      </c>
      <c r="C71" t="s">
        <v>36</v>
      </c>
      <c r="E71" t="s">
        <v>311</v>
      </c>
      <c r="F71" s="1">
        <v>1.8</v>
      </c>
      <c r="G71" t="s">
        <v>314</v>
      </c>
      <c r="H71" s="59">
        <v>38511</v>
      </c>
      <c r="I71" s="1">
        <v>1.74</v>
      </c>
      <c r="J71">
        <v>1</v>
      </c>
      <c r="K71" s="59">
        <v>38513</v>
      </c>
      <c r="L71" t="s">
        <v>322</v>
      </c>
      <c r="N71" t="s">
        <v>85</v>
      </c>
      <c r="O71" s="42">
        <v>55</v>
      </c>
      <c r="P71" s="2">
        <f t="shared" si="2"/>
        <v>30.555555555555554</v>
      </c>
      <c r="Q71" t="s">
        <v>24</v>
      </c>
      <c r="R71" t="s">
        <v>190</v>
      </c>
      <c r="S71" s="42">
        <f>P71*100*Trockengewichte!$E$5</f>
        <v>2627.7777777777774</v>
      </c>
      <c r="X71"/>
      <c r="AP71" s="42">
        <f>S71*CN!$C$3</f>
        <v>1089.4691588427777</v>
      </c>
      <c r="AQ71" s="42">
        <f>S71*CN!$C$4</f>
        <v>69.83319444444443</v>
      </c>
      <c r="AR71">
        <v>2</v>
      </c>
    </row>
    <row r="72" spans="1:44" ht="14" customHeight="1" x14ac:dyDescent="0.25">
      <c r="A72">
        <v>71</v>
      </c>
      <c r="B72">
        <v>2005</v>
      </c>
      <c r="C72" t="s">
        <v>36</v>
      </c>
      <c r="E72" t="s">
        <v>311</v>
      </c>
      <c r="F72" s="1">
        <v>1.8</v>
      </c>
      <c r="G72" t="s">
        <v>314</v>
      </c>
      <c r="H72" s="59">
        <v>38574</v>
      </c>
      <c r="I72" s="1">
        <v>1.8</v>
      </c>
      <c r="J72">
        <v>2</v>
      </c>
      <c r="K72" s="59">
        <v>38576</v>
      </c>
      <c r="L72" t="s">
        <v>322</v>
      </c>
      <c r="N72" t="s">
        <v>85</v>
      </c>
      <c r="O72" s="42">
        <v>27.5</v>
      </c>
      <c r="P72" s="2">
        <f t="shared" si="2"/>
        <v>15.277777777777777</v>
      </c>
      <c r="Q72" t="s">
        <v>24</v>
      </c>
      <c r="R72" t="s">
        <v>190</v>
      </c>
      <c r="S72" s="42">
        <f>P72*Trockengewichte!$E$6*100</f>
        <v>1069.4444444444443</v>
      </c>
      <c r="X72"/>
      <c r="AP72" s="42">
        <f>S72*CN!$C$3</f>
        <v>443.38861115694442</v>
      </c>
      <c r="AQ72" s="42">
        <f>S72*CN!$C$4</f>
        <v>28.42048611111111</v>
      </c>
      <c r="AR72">
        <v>2</v>
      </c>
    </row>
    <row r="73" spans="1:44" x14ac:dyDescent="0.25">
      <c r="A73">
        <v>72</v>
      </c>
      <c r="B73">
        <v>2005</v>
      </c>
      <c r="C73" t="s">
        <v>36</v>
      </c>
      <c r="E73" t="s">
        <v>311</v>
      </c>
      <c r="F73" s="1">
        <v>1.8</v>
      </c>
      <c r="G73" t="s">
        <v>314</v>
      </c>
      <c r="H73" s="59">
        <v>38645</v>
      </c>
      <c r="I73" s="1">
        <v>1.8</v>
      </c>
      <c r="J73">
        <v>3</v>
      </c>
      <c r="K73" s="59">
        <v>38646</v>
      </c>
      <c r="L73" t="s">
        <v>327</v>
      </c>
      <c r="N73" t="s">
        <v>86</v>
      </c>
      <c r="O73" s="42">
        <v>11.2</v>
      </c>
      <c r="P73" s="2">
        <f t="shared" si="2"/>
        <v>6.2222222222222214</v>
      </c>
      <c r="Q73" t="s">
        <v>24</v>
      </c>
      <c r="R73" t="s">
        <v>190</v>
      </c>
      <c r="S73" s="42">
        <f>P73*1000</f>
        <v>6222.2222222222217</v>
      </c>
      <c r="X73"/>
      <c r="AP73" s="42">
        <f>S73*CN!$C$3</f>
        <v>2579.7155558222221</v>
      </c>
      <c r="AQ73" s="42">
        <f>S73*CN!$C$4</f>
        <v>165.35555555555555</v>
      </c>
      <c r="AR73">
        <v>1</v>
      </c>
    </row>
    <row r="74" spans="1:44" ht="11" customHeight="1" x14ac:dyDescent="0.25">
      <c r="A74">
        <v>73</v>
      </c>
      <c r="B74">
        <v>2005</v>
      </c>
      <c r="C74" t="s">
        <v>36</v>
      </c>
      <c r="E74" t="s">
        <v>311</v>
      </c>
      <c r="F74" s="1">
        <v>1.8</v>
      </c>
      <c r="G74" t="s">
        <v>315</v>
      </c>
      <c r="H74" s="59">
        <v>38523</v>
      </c>
      <c r="I74" s="1">
        <v>1.74</v>
      </c>
      <c r="K74" s="61"/>
      <c r="L74" s="24" t="s">
        <v>83</v>
      </c>
      <c r="N74" s="24" t="s">
        <v>87</v>
      </c>
      <c r="O74" s="31">
        <v>14</v>
      </c>
      <c r="P74" s="2">
        <f t="shared" si="2"/>
        <v>7.7777777777777777</v>
      </c>
      <c r="Q74" s="24" t="s">
        <v>30</v>
      </c>
      <c r="R74" s="31">
        <f>P74*1000</f>
        <v>7777.7777777777774</v>
      </c>
      <c r="S74" s="31">
        <f>R74*Duengeranalyse!$E$74/100</f>
        <v>1544.4836601307188</v>
      </c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42">
        <f>S74*Duengeranalyse!$H$74/1000</f>
        <v>720.46437813917726</v>
      </c>
      <c r="AQ74" s="42">
        <f>S74*Duengeranalyse!$K$74/1000</f>
        <v>43.111081553248738</v>
      </c>
      <c r="AR74" t="s">
        <v>190</v>
      </c>
    </row>
    <row r="75" spans="1:44" x14ac:dyDescent="0.25">
      <c r="A75">
        <v>74</v>
      </c>
      <c r="B75">
        <v>2006</v>
      </c>
      <c r="C75" t="s">
        <v>20</v>
      </c>
      <c r="E75" t="s">
        <v>311</v>
      </c>
      <c r="F75" s="1">
        <v>1.53</v>
      </c>
      <c r="G75" t="s">
        <v>314</v>
      </c>
      <c r="H75" s="59">
        <v>38876</v>
      </c>
      <c r="I75" s="1">
        <v>1</v>
      </c>
      <c r="J75">
        <v>1</v>
      </c>
      <c r="K75" s="59">
        <v>38878</v>
      </c>
      <c r="L75" t="s">
        <v>322</v>
      </c>
      <c r="N75" t="s">
        <v>85</v>
      </c>
      <c r="O75" s="42">
        <v>1.5</v>
      </c>
      <c r="P75" s="2">
        <f t="shared" si="2"/>
        <v>0.98039215686274506</v>
      </c>
      <c r="Q75" t="s">
        <v>46</v>
      </c>
      <c r="R75" s="42">
        <f>P75*Raumgewichte!$E$28</f>
        <v>1617.6470588235293</v>
      </c>
      <c r="S75" s="42">
        <f>R75*Trockengewichte!$E$5</f>
        <v>1391.1764705882351</v>
      </c>
      <c r="X75"/>
      <c r="AP75" s="42">
        <f>S75*CN!$C$3</f>
        <v>576.77778997558812</v>
      </c>
      <c r="AQ75" s="42">
        <f>S75*CN!$C$4</f>
        <v>36.970514705882351</v>
      </c>
      <c r="AR75">
        <v>2</v>
      </c>
    </row>
    <row r="76" spans="1:44" ht="12" customHeight="1" x14ac:dyDescent="0.25">
      <c r="A76">
        <v>75</v>
      </c>
      <c r="B76">
        <v>2006</v>
      </c>
      <c r="C76" t="s">
        <v>20</v>
      </c>
      <c r="E76" t="s">
        <v>311</v>
      </c>
      <c r="F76" s="1">
        <v>1.53</v>
      </c>
      <c r="G76" t="s">
        <v>314</v>
      </c>
      <c r="H76" s="59">
        <v>38899</v>
      </c>
      <c r="I76" s="1">
        <v>0.53</v>
      </c>
      <c r="J76">
        <v>1</v>
      </c>
      <c r="K76" s="59">
        <v>38901</v>
      </c>
      <c r="L76" t="s">
        <v>45</v>
      </c>
      <c r="N76" t="s">
        <v>85</v>
      </c>
      <c r="O76" s="42">
        <v>3.5</v>
      </c>
      <c r="P76" s="2">
        <f t="shared" si="2"/>
        <v>2.2875816993464051</v>
      </c>
      <c r="Q76" t="s">
        <v>47</v>
      </c>
      <c r="R76" s="42">
        <f>P76*Raumgewichte!$E$21</f>
        <v>6862.745098039215</v>
      </c>
      <c r="S76" s="42">
        <f>P76*Raumgewichte!$G$21</f>
        <v>2539.2156862745096</v>
      </c>
      <c r="X76"/>
      <c r="AP76" s="42">
        <f>S76*CN!$C$3</f>
        <v>1052.7515687362745</v>
      </c>
      <c r="AQ76" s="42">
        <f>S76*CN!$C$4</f>
        <v>67.479656862745102</v>
      </c>
      <c r="AR76">
        <v>2</v>
      </c>
    </row>
    <row r="77" spans="1:44" ht="12" customHeight="1" x14ac:dyDescent="0.25">
      <c r="A77">
        <v>76</v>
      </c>
      <c r="B77">
        <v>2006</v>
      </c>
      <c r="C77" t="s">
        <v>20</v>
      </c>
      <c r="E77" t="s">
        <v>311</v>
      </c>
      <c r="F77" s="1">
        <v>1.53</v>
      </c>
      <c r="G77" t="s">
        <v>314</v>
      </c>
      <c r="H77" s="59">
        <v>38922</v>
      </c>
      <c r="I77" s="1">
        <v>1</v>
      </c>
      <c r="J77">
        <v>2</v>
      </c>
      <c r="K77" s="59">
        <v>38923</v>
      </c>
      <c r="L77" s="53" t="s">
        <v>322</v>
      </c>
      <c r="M77" s="53"/>
      <c r="N77" s="53" t="s">
        <v>85</v>
      </c>
      <c r="O77" s="55">
        <v>1</v>
      </c>
      <c r="P77" s="54">
        <f t="shared" si="2"/>
        <v>0.65359477124183007</v>
      </c>
      <c r="Q77" s="53" t="s">
        <v>46</v>
      </c>
      <c r="R77" s="42">
        <f>P77*Raumgewichte!$E$27</f>
        <v>1176.4705882352941</v>
      </c>
      <c r="S77" s="42">
        <f>R77*Trockengewichte!$E$6</f>
        <v>823.52941176470586</v>
      </c>
      <c r="X77"/>
      <c r="AP77" s="42">
        <f>S77*CN!$C$3</f>
        <v>341.43294121176467</v>
      </c>
      <c r="AQ77" s="42">
        <f>S77*CN!$C$4</f>
        <v>21.88529411764706</v>
      </c>
      <c r="AR77">
        <v>1</v>
      </c>
    </row>
    <row r="78" spans="1:44" ht="12" customHeight="1" x14ac:dyDescent="0.25">
      <c r="A78">
        <v>77</v>
      </c>
      <c r="B78">
        <v>2006</v>
      </c>
      <c r="C78" t="s">
        <v>20</v>
      </c>
      <c r="E78" t="s">
        <v>311</v>
      </c>
      <c r="F78" s="1">
        <v>1.53</v>
      </c>
      <c r="G78" t="s">
        <v>314</v>
      </c>
      <c r="H78" s="59">
        <v>38961</v>
      </c>
      <c r="I78" s="1">
        <v>0.53</v>
      </c>
      <c r="J78">
        <v>2</v>
      </c>
      <c r="K78" s="59">
        <v>38962</v>
      </c>
      <c r="L78" s="53" t="s">
        <v>322</v>
      </c>
      <c r="M78" s="53"/>
      <c r="N78" s="53" t="s">
        <v>85</v>
      </c>
      <c r="O78" s="55">
        <v>2</v>
      </c>
      <c r="P78" s="54">
        <f t="shared" si="2"/>
        <v>1.3071895424836601</v>
      </c>
      <c r="Q78" s="53" t="s">
        <v>46</v>
      </c>
      <c r="R78" s="42">
        <f>P78*Raumgewichte!$E$27</f>
        <v>2352.9411764705883</v>
      </c>
      <c r="S78" s="42">
        <f>R78*Trockengewichte!$E$6</f>
        <v>1647.0588235294117</v>
      </c>
      <c r="X78"/>
      <c r="AP78" s="42">
        <f>S78*CN!$C$3</f>
        <v>682.86588242352934</v>
      </c>
      <c r="AQ78" s="42">
        <f>S78*CN!$C$4</f>
        <v>43.77058823529412</v>
      </c>
      <c r="AR78">
        <v>1</v>
      </c>
    </row>
    <row r="79" spans="1:44" x14ac:dyDescent="0.25">
      <c r="A79">
        <v>78</v>
      </c>
      <c r="B79">
        <v>2006</v>
      </c>
      <c r="C79" t="s">
        <v>20</v>
      </c>
      <c r="E79" t="s">
        <v>311</v>
      </c>
      <c r="F79" s="1">
        <v>1.53</v>
      </c>
      <c r="G79" t="s">
        <v>314</v>
      </c>
      <c r="H79" s="59">
        <v>39004</v>
      </c>
      <c r="I79" s="1">
        <v>0.8</v>
      </c>
      <c r="J79">
        <v>3</v>
      </c>
      <c r="K79" s="59">
        <v>39010</v>
      </c>
      <c r="L79" s="53" t="s">
        <v>38</v>
      </c>
      <c r="M79" s="53"/>
      <c r="N79" s="53" t="s">
        <v>86</v>
      </c>
      <c r="O79" s="55">
        <v>36</v>
      </c>
      <c r="P79" s="54">
        <f t="shared" si="2"/>
        <v>23.52941176470588</v>
      </c>
      <c r="Q79" s="53" t="s">
        <v>41</v>
      </c>
      <c r="R79" t="s">
        <v>190</v>
      </c>
      <c r="S79" s="42">
        <f>P79*AR79*Raumgewichte!$E$31</f>
        <v>1694.1176470588234</v>
      </c>
      <c r="X79"/>
      <c r="AP79" s="42">
        <f>S79*CN!$C$3</f>
        <v>702.37633620705878</v>
      </c>
      <c r="AQ79" s="42">
        <f>S79*CN!$C$4</f>
        <v>45.021176470588237</v>
      </c>
      <c r="AR79">
        <v>6</v>
      </c>
    </row>
    <row r="80" spans="1:44" x14ac:dyDescent="0.25">
      <c r="A80">
        <v>79</v>
      </c>
      <c r="B80">
        <v>2006</v>
      </c>
      <c r="C80" t="s">
        <v>20</v>
      </c>
      <c r="E80" t="s">
        <v>311</v>
      </c>
      <c r="F80" s="1">
        <v>1.53</v>
      </c>
      <c r="G80" t="s">
        <v>314</v>
      </c>
      <c r="H80" s="59">
        <v>39008</v>
      </c>
      <c r="I80" s="1">
        <v>0.7</v>
      </c>
      <c r="J80">
        <v>3</v>
      </c>
      <c r="K80" s="59">
        <v>39010</v>
      </c>
      <c r="L80" s="7" t="s">
        <v>327</v>
      </c>
      <c r="M80" s="53"/>
      <c r="N80" s="53" t="s">
        <v>86</v>
      </c>
      <c r="O80" s="55">
        <v>56</v>
      </c>
      <c r="P80" s="54">
        <f t="shared" si="2"/>
        <v>36.601307189542482</v>
      </c>
      <c r="Q80" s="7" t="s">
        <v>41</v>
      </c>
      <c r="R80" t="s">
        <v>190</v>
      </c>
      <c r="S80" s="42">
        <f>P80*AR80*Raumgewichte!$E$31</f>
        <v>878.43137254901956</v>
      </c>
      <c r="X80"/>
      <c r="AP80" s="42">
        <f>S80*CN!$C$3</f>
        <v>364.19513729254902</v>
      </c>
      <c r="AQ80" s="42">
        <f>S80*CN!$C$4</f>
        <v>23.344313725490196</v>
      </c>
      <c r="AR80">
        <v>2</v>
      </c>
    </row>
    <row r="81" spans="1:44" x14ac:dyDescent="0.25">
      <c r="A81">
        <v>80</v>
      </c>
      <c r="B81">
        <v>2006</v>
      </c>
      <c r="C81" t="s">
        <v>20</v>
      </c>
      <c r="E81" t="s">
        <v>311</v>
      </c>
      <c r="F81" s="1">
        <v>1.53</v>
      </c>
      <c r="G81" t="s">
        <v>315</v>
      </c>
      <c r="H81" s="59">
        <v>38882</v>
      </c>
      <c r="I81" s="1">
        <v>1</v>
      </c>
      <c r="K81" s="61"/>
      <c r="L81" s="7" t="s">
        <v>83</v>
      </c>
      <c r="N81" s="7" t="s">
        <v>87</v>
      </c>
      <c r="O81" s="56">
        <v>12</v>
      </c>
      <c r="P81" s="54">
        <f t="shared" si="2"/>
        <v>7.8431372549019605</v>
      </c>
      <c r="Q81" s="7" t="s">
        <v>30</v>
      </c>
      <c r="R81" s="31">
        <f>P81*1000</f>
        <v>7843.1372549019607</v>
      </c>
      <c r="S81" s="31">
        <f>R81*X81/100</f>
        <v>2181.9607843137255</v>
      </c>
      <c r="T81" s="24"/>
      <c r="U81" s="24"/>
      <c r="V81" s="24"/>
      <c r="W81" s="24"/>
      <c r="X81" s="26">
        <v>27.82</v>
      </c>
      <c r="Y81" s="26">
        <v>22.19</v>
      </c>
      <c r="Z81" s="26">
        <v>77.81</v>
      </c>
      <c r="AA81" s="26">
        <v>451.07</v>
      </c>
      <c r="AB81" s="26">
        <v>7.83</v>
      </c>
      <c r="AC81" s="27"/>
      <c r="AD81" s="26">
        <v>23.22</v>
      </c>
      <c r="AE81" s="26">
        <v>1.58</v>
      </c>
      <c r="AF81" s="26">
        <v>0.43</v>
      </c>
      <c r="AG81" s="26">
        <v>19.43</v>
      </c>
      <c r="AH81" s="28">
        <v>7.6</v>
      </c>
      <c r="AI81" s="26">
        <v>4.87</v>
      </c>
      <c r="AJ81" s="26">
        <v>11.15</v>
      </c>
      <c r="AK81" s="26">
        <v>24.55</v>
      </c>
      <c r="AL81" s="26">
        <v>29.46</v>
      </c>
      <c r="AM81" s="26">
        <v>34.42</v>
      </c>
      <c r="AN81" s="26">
        <v>4.8499999999999996</v>
      </c>
      <c r="AO81" s="24"/>
      <c r="AP81" s="42">
        <f>S81*AA81/1000</f>
        <v>984.21705098039217</v>
      </c>
      <c r="AQ81" s="42">
        <f>S81*AD81/1000</f>
        <v>50.665129411764703</v>
      </c>
      <c r="AR81" t="s">
        <v>190</v>
      </c>
    </row>
    <row r="82" spans="1:44" x14ac:dyDescent="0.25">
      <c r="A82">
        <v>81</v>
      </c>
      <c r="B82">
        <v>2006</v>
      </c>
      <c r="C82" t="s">
        <v>35</v>
      </c>
      <c r="E82" t="s">
        <v>310</v>
      </c>
      <c r="F82" s="1">
        <v>1.8</v>
      </c>
      <c r="G82" t="s">
        <v>314</v>
      </c>
      <c r="H82" s="59">
        <v>38899</v>
      </c>
      <c r="J82">
        <v>1</v>
      </c>
      <c r="K82" s="59">
        <v>38901</v>
      </c>
      <c r="L82" s="53" t="s">
        <v>45</v>
      </c>
      <c r="M82" s="53"/>
      <c r="N82" s="53" t="s">
        <v>85</v>
      </c>
      <c r="O82" s="55">
        <v>1</v>
      </c>
      <c r="P82" s="54">
        <f t="shared" si="2"/>
        <v>0.55555555555555558</v>
      </c>
      <c r="Q82" s="53" t="s">
        <v>47</v>
      </c>
      <c r="R82" s="42">
        <f>P82*Raumgewichte!$E$21</f>
        <v>1666.6666666666667</v>
      </c>
      <c r="S82" s="42">
        <f>P82*Raumgewichte!$G$21</f>
        <v>616.66666666666674</v>
      </c>
      <c r="X82"/>
      <c r="AP82" s="42">
        <f>S82*CN!$C$3</f>
        <v>255.66823812166669</v>
      </c>
      <c r="AQ82" s="42">
        <f>S82*CN!$C$4</f>
        <v>16.387916666666669</v>
      </c>
      <c r="AR82">
        <v>2</v>
      </c>
    </row>
    <row r="83" spans="1:44" x14ac:dyDescent="0.25">
      <c r="A83">
        <v>82</v>
      </c>
      <c r="B83">
        <v>2006</v>
      </c>
      <c r="C83" t="s">
        <v>35</v>
      </c>
      <c r="E83" t="s">
        <v>310</v>
      </c>
      <c r="F83" s="1">
        <v>1.8</v>
      </c>
      <c r="G83" t="s">
        <v>314</v>
      </c>
      <c r="H83" s="59">
        <v>38961</v>
      </c>
      <c r="J83">
        <v>2</v>
      </c>
      <c r="K83" s="59">
        <v>38962</v>
      </c>
      <c r="L83" s="53" t="s">
        <v>322</v>
      </c>
      <c r="M83" s="53"/>
      <c r="N83" s="53" t="s">
        <v>85</v>
      </c>
      <c r="O83" s="55">
        <v>1</v>
      </c>
      <c r="P83" s="54">
        <f t="shared" si="2"/>
        <v>0.55555555555555558</v>
      </c>
      <c r="Q83" s="53" t="s">
        <v>46</v>
      </c>
      <c r="R83" s="42">
        <f>P83*Raumgewichte!$E$27</f>
        <v>1000</v>
      </c>
      <c r="S83" s="42">
        <f>R83*Trockengewichte!$E$6</f>
        <v>700</v>
      </c>
      <c r="X83"/>
      <c r="AP83" s="42">
        <f>S83*CN!$C$3</f>
        <v>290.21800002999998</v>
      </c>
      <c r="AQ83" s="42">
        <f>S83*CN!$C$4</f>
        <v>18.602500000000003</v>
      </c>
      <c r="AR83">
        <v>1</v>
      </c>
    </row>
    <row r="84" spans="1:44" x14ac:dyDescent="0.25">
      <c r="A84">
        <v>83</v>
      </c>
      <c r="B84">
        <v>2006</v>
      </c>
      <c r="C84" t="s">
        <v>35</v>
      </c>
      <c r="E84" t="s">
        <v>310</v>
      </c>
      <c r="F84" s="1">
        <v>1.8</v>
      </c>
      <c r="G84" t="s">
        <v>314</v>
      </c>
      <c r="H84" s="59">
        <v>39004</v>
      </c>
      <c r="J84">
        <v>3</v>
      </c>
      <c r="K84" s="59">
        <v>39010</v>
      </c>
      <c r="L84" s="7" t="s">
        <v>38</v>
      </c>
      <c r="M84" s="53"/>
      <c r="N84" s="53" t="s">
        <v>86</v>
      </c>
      <c r="O84" s="55">
        <v>36</v>
      </c>
      <c r="P84" s="54">
        <f t="shared" si="2"/>
        <v>20</v>
      </c>
      <c r="Q84" s="7" t="s">
        <v>41</v>
      </c>
      <c r="R84" t="s">
        <v>190</v>
      </c>
      <c r="S84" s="42">
        <f>P84*AR84*Raumgewichte!$E$31</f>
        <v>1440</v>
      </c>
      <c r="X84"/>
      <c r="AP84" s="42">
        <f>S84*CN!$C$3</f>
        <v>597.01988577600002</v>
      </c>
      <c r="AQ84" s="42">
        <f>S84*CN!$C$4</f>
        <v>38.268000000000001</v>
      </c>
      <c r="AR84">
        <v>6</v>
      </c>
    </row>
    <row r="85" spans="1:44" x14ac:dyDescent="0.25">
      <c r="A85">
        <v>84</v>
      </c>
      <c r="B85">
        <v>2006</v>
      </c>
      <c r="C85" t="s">
        <v>36</v>
      </c>
      <c r="E85" t="s">
        <v>311</v>
      </c>
      <c r="F85" s="1">
        <v>1.8</v>
      </c>
      <c r="G85" t="s">
        <v>314</v>
      </c>
      <c r="H85" s="59">
        <v>38877</v>
      </c>
      <c r="I85" s="1">
        <v>1.7000000000000002</v>
      </c>
      <c r="J85">
        <v>1</v>
      </c>
      <c r="K85" s="59">
        <v>38879</v>
      </c>
      <c r="L85" s="53" t="s">
        <v>322</v>
      </c>
      <c r="M85" s="53"/>
      <c r="N85" s="53" t="s">
        <v>85</v>
      </c>
      <c r="O85" s="55">
        <v>3</v>
      </c>
      <c r="P85" s="54">
        <f t="shared" si="2"/>
        <v>1.6666666666666665</v>
      </c>
      <c r="Q85" s="53" t="s">
        <v>46</v>
      </c>
      <c r="R85" s="42">
        <f>P85*Raumgewichte!$E$28</f>
        <v>2749.9999999999995</v>
      </c>
      <c r="S85" s="42">
        <f>R85*Trockengewichte!$E$5</f>
        <v>2364.9999999999995</v>
      </c>
      <c r="X85"/>
      <c r="AP85" s="42">
        <f>S85*CN!$C$3</f>
        <v>980.52224295849976</v>
      </c>
      <c r="AQ85" s="42">
        <f>S85*CN!$C$4</f>
        <v>62.84987499999999</v>
      </c>
      <c r="AR85">
        <v>2</v>
      </c>
    </row>
    <row r="86" spans="1:44" x14ac:dyDescent="0.25">
      <c r="A86">
        <v>85</v>
      </c>
      <c r="B86">
        <v>2006</v>
      </c>
      <c r="C86" t="s">
        <v>36</v>
      </c>
      <c r="E86" t="s">
        <v>311</v>
      </c>
      <c r="F86" s="1">
        <v>1.8</v>
      </c>
      <c r="G86" t="s">
        <v>314</v>
      </c>
      <c r="H86" s="59">
        <v>38917</v>
      </c>
      <c r="I86" s="1">
        <v>0.06</v>
      </c>
      <c r="J86">
        <v>1</v>
      </c>
      <c r="K86" s="59">
        <v>38919</v>
      </c>
      <c r="L86" s="53" t="s">
        <v>322</v>
      </c>
      <c r="M86" s="53"/>
      <c r="N86" s="53" t="s">
        <v>85</v>
      </c>
      <c r="O86" s="55">
        <v>0.2</v>
      </c>
      <c r="P86" s="54">
        <f t="shared" si="2"/>
        <v>0.11111111111111112</v>
      </c>
      <c r="Q86" s="53" t="s">
        <v>46</v>
      </c>
      <c r="R86" s="42">
        <f>P86*Raumgewichte!$E$28</f>
        <v>183.33333333333334</v>
      </c>
      <c r="S86" s="42">
        <f>R86*Trockengewichte!$E$5</f>
        <v>157.66666666666669</v>
      </c>
      <c r="X86"/>
      <c r="AP86" s="42">
        <f>S86*CN!$C$3</f>
        <v>65.368149530566669</v>
      </c>
      <c r="AQ86" s="42">
        <f>S86*CN!$C$4</f>
        <v>4.1899916666666677</v>
      </c>
      <c r="AR86">
        <v>2</v>
      </c>
    </row>
    <row r="87" spans="1:44" x14ac:dyDescent="0.25">
      <c r="A87">
        <v>86</v>
      </c>
      <c r="B87">
        <v>2006</v>
      </c>
      <c r="C87" t="s">
        <v>36</v>
      </c>
      <c r="E87" t="s">
        <v>311</v>
      </c>
      <c r="F87" s="1">
        <v>1.8</v>
      </c>
      <c r="G87" t="s">
        <v>314</v>
      </c>
      <c r="H87" s="59">
        <v>38917</v>
      </c>
      <c r="I87" s="1">
        <v>1.74</v>
      </c>
      <c r="J87">
        <v>2</v>
      </c>
      <c r="K87" s="59">
        <v>38889</v>
      </c>
      <c r="L87" t="s">
        <v>322</v>
      </c>
      <c r="N87" t="s">
        <v>85</v>
      </c>
      <c r="O87" s="42">
        <v>2.2999999999999998</v>
      </c>
      <c r="P87" s="2">
        <f t="shared" si="2"/>
        <v>1.2777777777777777</v>
      </c>
      <c r="Q87" t="s">
        <v>46</v>
      </c>
      <c r="R87" s="42">
        <f>P87*Raumgewichte!$E$27</f>
        <v>2300</v>
      </c>
      <c r="S87" s="42">
        <f>R87*Trockengewichte!$E$6</f>
        <v>1610</v>
      </c>
      <c r="X87"/>
      <c r="AP87" s="42">
        <f>S87*CN!$C$3</f>
        <v>667.50140006899994</v>
      </c>
      <c r="AQ87" s="42">
        <f>S87*CN!$C$4</f>
        <v>42.78575</v>
      </c>
      <c r="AR87">
        <v>-28</v>
      </c>
    </row>
    <row r="88" spans="1:44" x14ac:dyDescent="0.25">
      <c r="A88">
        <v>87</v>
      </c>
      <c r="B88">
        <v>2006</v>
      </c>
      <c r="C88" t="s">
        <v>36</v>
      </c>
      <c r="E88" t="s">
        <v>311</v>
      </c>
      <c r="F88" s="1">
        <v>1.8</v>
      </c>
      <c r="G88" t="s">
        <v>314</v>
      </c>
      <c r="H88" s="59">
        <v>38980</v>
      </c>
      <c r="J88">
        <v>3</v>
      </c>
      <c r="K88" s="59">
        <v>38989</v>
      </c>
      <c r="L88" t="s">
        <v>327</v>
      </c>
      <c r="N88" t="s">
        <v>86</v>
      </c>
      <c r="O88" s="42">
        <v>65</v>
      </c>
      <c r="P88" s="2">
        <f t="shared" si="2"/>
        <v>36.111111111111107</v>
      </c>
      <c r="Q88" t="s">
        <v>41</v>
      </c>
      <c r="R88" t="s">
        <v>190</v>
      </c>
      <c r="S88" s="42">
        <f>P88*AR88*Raumgewichte!$E$31</f>
        <v>3899.9999999999991</v>
      </c>
      <c r="X88"/>
      <c r="AP88" s="42">
        <f>S88*CN!$C$3</f>
        <v>1616.9288573099996</v>
      </c>
      <c r="AQ88" s="42">
        <f>S88*CN!$C$4</f>
        <v>103.64249999999998</v>
      </c>
      <c r="AR88">
        <v>9</v>
      </c>
    </row>
    <row r="89" spans="1:44" x14ac:dyDescent="0.25">
      <c r="A89">
        <v>88</v>
      </c>
      <c r="B89">
        <v>2006</v>
      </c>
      <c r="C89" t="s">
        <v>36</v>
      </c>
      <c r="E89" t="s">
        <v>311</v>
      </c>
      <c r="F89" s="1">
        <v>1.8</v>
      </c>
      <c r="G89" t="s">
        <v>314</v>
      </c>
      <c r="H89" s="59">
        <v>39010</v>
      </c>
      <c r="J89">
        <v>4</v>
      </c>
      <c r="K89" s="59">
        <v>39014</v>
      </c>
      <c r="L89" t="s">
        <v>38</v>
      </c>
      <c r="N89" t="s">
        <v>86</v>
      </c>
      <c r="O89" s="42">
        <v>36</v>
      </c>
      <c r="P89" s="2">
        <f t="shared" si="2"/>
        <v>20</v>
      </c>
      <c r="Q89" t="s">
        <v>41</v>
      </c>
      <c r="R89" t="s">
        <v>190</v>
      </c>
      <c r="S89" s="42">
        <f>P89*AR89*Raumgewichte!$E$31</f>
        <v>960</v>
      </c>
      <c r="X89"/>
      <c r="AP89" s="42">
        <f>S89*CN!$C$3</f>
        <v>398.013257184</v>
      </c>
      <c r="AQ89" s="42">
        <f>S89*CN!$C$4</f>
        <v>25.512</v>
      </c>
      <c r="AR89">
        <v>4</v>
      </c>
    </row>
    <row r="90" spans="1:44" x14ac:dyDescent="0.25">
      <c r="A90">
        <v>89</v>
      </c>
      <c r="B90">
        <v>2006</v>
      </c>
      <c r="C90" t="s">
        <v>36</v>
      </c>
      <c r="E90" t="s">
        <v>311</v>
      </c>
      <c r="F90" s="1">
        <v>1.8</v>
      </c>
      <c r="G90" t="s">
        <v>315</v>
      </c>
      <c r="H90" s="59">
        <v>38887</v>
      </c>
      <c r="I90" s="1">
        <v>1.74</v>
      </c>
      <c r="K90" s="61"/>
      <c r="L90" s="24" t="s">
        <v>83</v>
      </c>
      <c r="N90" s="24" t="s">
        <v>87</v>
      </c>
      <c r="O90" s="31">
        <v>24</v>
      </c>
      <c r="P90" s="2">
        <f t="shared" si="2"/>
        <v>13.333333333333332</v>
      </c>
      <c r="Q90" s="24" t="s">
        <v>30</v>
      </c>
      <c r="R90" s="31">
        <f>P90*1000</f>
        <v>13333.333333333332</v>
      </c>
      <c r="S90" s="31">
        <f>R90*Duengeranalyse!$E$74/100</f>
        <v>2647.6862745098038</v>
      </c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42">
        <f>S90*Duengeranalyse!$H$74/1000</f>
        <v>1235.0817910957326</v>
      </c>
      <c r="AQ90" s="42">
        <f>S90*Duengeranalyse!$K$74/1000</f>
        <v>73.904711234140692</v>
      </c>
      <c r="AR90" t="s">
        <v>190</v>
      </c>
    </row>
    <row r="91" spans="1:44" x14ac:dyDescent="0.25">
      <c r="A91">
        <v>90</v>
      </c>
      <c r="B91">
        <v>2007</v>
      </c>
      <c r="C91" t="s">
        <v>20</v>
      </c>
      <c r="E91" t="s">
        <v>311</v>
      </c>
      <c r="F91" s="1">
        <v>1.53</v>
      </c>
      <c r="G91" t="s">
        <v>314</v>
      </c>
      <c r="H91" s="59">
        <v>39277</v>
      </c>
      <c r="I91" s="1">
        <v>1</v>
      </c>
      <c r="J91">
        <v>1</v>
      </c>
      <c r="K91" s="59">
        <v>39278</v>
      </c>
      <c r="L91" t="s">
        <v>326</v>
      </c>
      <c r="N91" t="s">
        <v>85</v>
      </c>
      <c r="O91" s="42">
        <v>6</v>
      </c>
      <c r="P91" s="2">
        <f t="shared" si="2"/>
        <v>3.9215686274509802</v>
      </c>
      <c r="Q91" t="s">
        <v>47</v>
      </c>
      <c r="R91" s="42">
        <f>P91*Raumgewichte!$E$21</f>
        <v>11764.705882352941</v>
      </c>
      <c r="S91" s="42">
        <f>P91*Raumgewichte!$G$21</f>
        <v>4352.9411764705883</v>
      </c>
      <c r="X91"/>
      <c r="AP91" s="42">
        <f>S91*CN!$C$3</f>
        <v>1804.7169749764705</v>
      </c>
      <c r="AQ91" s="42">
        <f>S91*CN!$C$4</f>
        <v>115.67941176470589</v>
      </c>
      <c r="AR91">
        <v>1</v>
      </c>
    </row>
    <row r="92" spans="1:44" x14ac:dyDescent="0.25">
      <c r="A92">
        <v>91</v>
      </c>
      <c r="B92">
        <v>2007</v>
      </c>
      <c r="C92" t="s">
        <v>20</v>
      </c>
      <c r="E92" t="s">
        <v>311</v>
      </c>
      <c r="F92" s="1">
        <v>1.53</v>
      </c>
      <c r="G92" t="s">
        <v>314</v>
      </c>
      <c r="H92" s="59">
        <v>39277</v>
      </c>
      <c r="I92" s="1">
        <v>0.53</v>
      </c>
      <c r="J92">
        <v>1</v>
      </c>
      <c r="K92" s="59">
        <v>39278</v>
      </c>
      <c r="L92" t="s">
        <v>45</v>
      </c>
      <c r="N92" t="s">
        <v>85</v>
      </c>
      <c r="O92" s="42">
        <v>4</v>
      </c>
      <c r="P92" s="2">
        <f t="shared" si="2"/>
        <v>2.6143790849673203</v>
      </c>
      <c r="Q92" t="s">
        <v>47</v>
      </c>
      <c r="R92" s="42">
        <f>P92*Raumgewichte!$E$21</f>
        <v>7843.1372549019607</v>
      </c>
      <c r="S92" s="42">
        <f>P92*Raumgewichte!$G$21</f>
        <v>2901.9607843137255</v>
      </c>
      <c r="X92"/>
      <c r="AP92" s="42">
        <f>S92*CN!$C$3</f>
        <v>1203.1446499843137</v>
      </c>
      <c r="AQ92" s="42">
        <f>S92*CN!$C$4</f>
        <v>77.11960784313726</v>
      </c>
      <c r="AR92">
        <v>1</v>
      </c>
    </row>
    <row r="93" spans="1:44" x14ac:dyDescent="0.25">
      <c r="A93">
        <v>92</v>
      </c>
      <c r="B93">
        <v>2007</v>
      </c>
      <c r="C93" t="s">
        <v>20</v>
      </c>
      <c r="E93" t="s">
        <v>311</v>
      </c>
      <c r="F93" s="1">
        <v>1.53</v>
      </c>
      <c r="G93" t="s">
        <v>314</v>
      </c>
      <c r="H93" s="59">
        <v>39344</v>
      </c>
      <c r="J93">
        <v>2</v>
      </c>
      <c r="K93" s="59">
        <v>39350</v>
      </c>
      <c r="L93" t="s">
        <v>327</v>
      </c>
      <c r="N93" t="s">
        <v>86</v>
      </c>
      <c r="O93" s="42">
        <v>60</v>
      </c>
      <c r="P93" s="2">
        <f t="shared" si="2"/>
        <v>39.215686274509807</v>
      </c>
      <c r="Q93" t="s">
        <v>41</v>
      </c>
      <c r="R93" t="s">
        <v>190</v>
      </c>
      <c r="S93" s="42">
        <f>P93*AR93*Raumgewichte!$E$31</f>
        <v>2823.5294117647063</v>
      </c>
      <c r="X93"/>
      <c r="AP93" s="42">
        <f>S93*CN!$C$3</f>
        <v>1170.6272270117649</v>
      </c>
      <c r="AQ93" s="42">
        <f>S93*CN!$C$4</f>
        <v>75.035294117647069</v>
      </c>
      <c r="AR93">
        <v>6</v>
      </c>
    </row>
    <row r="94" spans="1:44" x14ac:dyDescent="0.25">
      <c r="A94">
        <v>93</v>
      </c>
      <c r="B94">
        <v>2007</v>
      </c>
      <c r="C94" t="s">
        <v>20</v>
      </c>
      <c r="E94" t="s">
        <v>311</v>
      </c>
      <c r="F94" s="1">
        <v>1.53</v>
      </c>
      <c r="G94" t="s">
        <v>314</v>
      </c>
      <c r="H94" s="59">
        <v>39389</v>
      </c>
      <c r="J94">
        <v>3</v>
      </c>
      <c r="K94" s="59">
        <v>39391</v>
      </c>
      <c r="L94" t="s">
        <v>327</v>
      </c>
      <c r="N94" t="s">
        <v>86</v>
      </c>
      <c r="O94" s="42">
        <v>60</v>
      </c>
      <c r="P94" s="2">
        <f t="shared" si="2"/>
        <v>39.215686274509807</v>
      </c>
      <c r="Q94" t="s">
        <v>41</v>
      </c>
      <c r="R94" t="s">
        <v>190</v>
      </c>
      <c r="S94" s="42">
        <f>P94*AR94*Raumgewichte!$E$31</f>
        <v>941.17647058823536</v>
      </c>
      <c r="X94"/>
      <c r="AP94" s="42">
        <f>S94*CN!$C$3</f>
        <v>390.20907567058828</v>
      </c>
      <c r="AQ94" s="42">
        <f>S94*CN!$C$4</f>
        <v>25.011764705882356</v>
      </c>
      <c r="AR94">
        <v>2</v>
      </c>
    </row>
    <row r="95" spans="1:44" x14ac:dyDescent="0.25">
      <c r="A95">
        <v>94</v>
      </c>
      <c r="B95">
        <v>2007</v>
      </c>
      <c r="C95" t="s">
        <v>20</v>
      </c>
      <c r="E95" t="s">
        <v>311</v>
      </c>
      <c r="F95" s="1">
        <v>1.53</v>
      </c>
      <c r="G95" t="s">
        <v>315</v>
      </c>
      <c r="H95" s="59">
        <v>39184</v>
      </c>
      <c r="I95" s="1">
        <v>1</v>
      </c>
      <c r="K95" s="61"/>
      <c r="L95" s="24" t="s">
        <v>83</v>
      </c>
      <c r="N95" s="24" t="s">
        <v>87</v>
      </c>
      <c r="O95" s="31">
        <v>10</v>
      </c>
      <c r="P95" s="2">
        <f t="shared" si="2"/>
        <v>6.5359477124183005</v>
      </c>
      <c r="Q95" s="24" t="s">
        <v>30</v>
      </c>
      <c r="R95" s="31">
        <f>P95*1000</f>
        <v>6535.9477124183004</v>
      </c>
      <c r="S95" s="31">
        <f>R95*Duengeranalyse!$E$74/100</f>
        <v>1297.8854286812762</v>
      </c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42">
        <f>S95*Duengeranalyse!$H$74/1000</f>
        <v>605.43225053712365</v>
      </c>
      <c r="AQ95" s="42">
        <f>S95*Duengeranalyse!$K$74/1000</f>
        <v>36.227799624578765</v>
      </c>
      <c r="AR95" t="s">
        <v>190</v>
      </c>
    </row>
    <row r="96" spans="1:44" x14ac:dyDescent="0.25">
      <c r="A96">
        <v>95</v>
      </c>
      <c r="B96">
        <v>2007</v>
      </c>
      <c r="C96" t="s">
        <v>20</v>
      </c>
      <c r="E96" t="s">
        <v>311</v>
      </c>
      <c r="F96" s="1">
        <v>1.53</v>
      </c>
      <c r="G96" t="s">
        <v>315</v>
      </c>
      <c r="H96" s="59">
        <v>39281</v>
      </c>
      <c r="I96" s="1">
        <v>1</v>
      </c>
      <c r="K96" s="61"/>
      <c r="L96" s="24" t="s">
        <v>83</v>
      </c>
      <c r="N96" s="24" t="s">
        <v>87</v>
      </c>
      <c r="O96" s="31">
        <v>14</v>
      </c>
      <c r="P96" s="2">
        <f t="shared" si="2"/>
        <v>9.1503267973856204</v>
      </c>
      <c r="Q96" s="24" t="s">
        <v>30</v>
      </c>
      <c r="R96" s="31">
        <f>P96*1000</f>
        <v>9150.32679738562</v>
      </c>
      <c r="S96" s="31">
        <f>R96*Duengeranalyse!$E$74/100</f>
        <v>1817.0396001537865</v>
      </c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42">
        <f>S96*Duengeranalyse!$H$74/1000</f>
        <v>847.60515075197304</v>
      </c>
      <c r="AQ96" s="42">
        <f>S96*Duengeranalyse!$K$74/1000</f>
        <v>50.718919474410271</v>
      </c>
      <c r="AR96" t="s">
        <v>190</v>
      </c>
    </row>
    <row r="97" spans="1:44" x14ac:dyDescent="0.25">
      <c r="A97">
        <v>96</v>
      </c>
      <c r="B97">
        <v>2007</v>
      </c>
      <c r="C97" t="s">
        <v>20</v>
      </c>
      <c r="E97" t="s">
        <v>311</v>
      </c>
      <c r="F97" s="1">
        <v>1.53</v>
      </c>
      <c r="G97" t="s">
        <v>315</v>
      </c>
      <c r="H97" s="59">
        <v>39370</v>
      </c>
      <c r="I97" s="1">
        <v>1</v>
      </c>
      <c r="K97" s="61"/>
      <c r="L97" s="6" t="s">
        <v>48</v>
      </c>
      <c r="M97" s="24"/>
      <c r="N97" s="24" t="s">
        <v>92</v>
      </c>
      <c r="O97" s="31">
        <v>5.94</v>
      </c>
      <c r="P97" s="2">
        <f t="shared" si="2"/>
        <v>3.8823529411764706</v>
      </c>
      <c r="Q97" s="24" t="s">
        <v>30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/>
      <c r="AQ97"/>
      <c r="AR97" t="s">
        <v>190</v>
      </c>
    </row>
    <row r="98" spans="1:44" ht="12" customHeight="1" x14ac:dyDescent="0.25">
      <c r="A98">
        <v>97</v>
      </c>
      <c r="B98">
        <v>2007</v>
      </c>
      <c r="C98" t="s">
        <v>20</v>
      </c>
      <c r="E98" t="s">
        <v>311</v>
      </c>
      <c r="F98" s="1">
        <v>1.53</v>
      </c>
      <c r="G98" t="s">
        <v>318</v>
      </c>
      <c r="I98" s="1">
        <v>0.2</v>
      </c>
      <c r="L98" t="s">
        <v>331</v>
      </c>
      <c r="N98" t="s">
        <v>88</v>
      </c>
      <c r="O98" s="42">
        <v>32</v>
      </c>
      <c r="P98" s="2">
        <f t="shared" ref="P98:P129" si="3">O98/F98</f>
        <v>20.915032679738562</v>
      </c>
      <c r="Q98" t="s">
        <v>49</v>
      </c>
      <c r="R98"/>
      <c r="S98"/>
      <c r="X98"/>
      <c r="AP98"/>
      <c r="AQ98"/>
      <c r="AR98" t="s">
        <v>190</v>
      </c>
    </row>
    <row r="99" spans="1:44" x14ac:dyDescent="0.25">
      <c r="A99">
        <v>98</v>
      </c>
      <c r="B99">
        <v>2007</v>
      </c>
      <c r="C99" t="s">
        <v>35</v>
      </c>
      <c r="E99" t="s">
        <v>310</v>
      </c>
      <c r="F99" s="1">
        <v>1.8</v>
      </c>
      <c r="G99" t="s">
        <v>314</v>
      </c>
      <c r="H99" s="59">
        <v>39277</v>
      </c>
      <c r="I99" s="1">
        <v>1.4</v>
      </c>
      <c r="J99">
        <v>1</v>
      </c>
      <c r="K99" s="59">
        <v>39278</v>
      </c>
      <c r="L99" t="s">
        <v>322</v>
      </c>
      <c r="N99" t="s">
        <v>85</v>
      </c>
      <c r="O99" s="42">
        <v>2</v>
      </c>
      <c r="P99" s="2">
        <f t="shared" si="3"/>
        <v>1.1111111111111112</v>
      </c>
      <c r="Q99" t="s">
        <v>46</v>
      </c>
      <c r="R99" s="42">
        <f>P99*Raumgewichte!$E$28</f>
        <v>1833.3333333333335</v>
      </c>
      <c r="S99" s="42">
        <f>R99*Trockengewichte!$E$5</f>
        <v>1576.6666666666667</v>
      </c>
      <c r="X99"/>
      <c r="AP99" s="42">
        <f>S99*CN!$C$3</f>
        <v>653.68149530566666</v>
      </c>
      <c r="AQ99" s="42">
        <f>S99*CN!$C$4</f>
        <v>41.89991666666667</v>
      </c>
      <c r="AR99">
        <v>1</v>
      </c>
    </row>
    <row r="100" spans="1:44" x14ac:dyDescent="0.25">
      <c r="A100">
        <v>99</v>
      </c>
      <c r="B100">
        <v>2007</v>
      </c>
      <c r="C100" t="s">
        <v>35</v>
      </c>
      <c r="E100" t="s">
        <v>310</v>
      </c>
      <c r="F100" s="1">
        <v>1.8</v>
      </c>
      <c r="G100" t="s">
        <v>314</v>
      </c>
      <c r="H100" s="59">
        <v>39277</v>
      </c>
      <c r="I100" s="1">
        <v>0.4</v>
      </c>
      <c r="J100">
        <v>1</v>
      </c>
      <c r="K100" s="59">
        <v>39278</v>
      </c>
      <c r="L100" t="s">
        <v>322</v>
      </c>
      <c r="N100" t="s">
        <v>85</v>
      </c>
      <c r="O100" s="42">
        <v>3</v>
      </c>
      <c r="P100" s="2">
        <f t="shared" si="3"/>
        <v>1.6666666666666665</v>
      </c>
      <c r="Q100" t="s">
        <v>46</v>
      </c>
      <c r="R100" s="42">
        <f>P100*Raumgewichte!$E$28</f>
        <v>2749.9999999999995</v>
      </c>
      <c r="S100" s="42">
        <f>R100*Trockengewichte!$E$5</f>
        <v>2364.9999999999995</v>
      </c>
      <c r="X100"/>
      <c r="AP100" s="42">
        <f>S100*CN!$C$3</f>
        <v>980.52224295849976</v>
      </c>
      <c r="AQ100" s="42">
        <f>S100*CN!$C$4</f>
        <v>62.84987499999999</v>
      </c>
      <c r="AR100">
        <v>1</v>
      </c>
    </row>
    <row r="101" spans="1:44" x14ac:dyDescent="0.25">
      <c r="A101">
        <v>100</v>
      </c>
      <c r="B101">
        <v>2007</v>
      </c>
      <c r="C101" t="s">
        <v>35</v>
      </c>
      <c r="E101" t="s">
        <v>310</v>
      </c>
      <c r="F101" s="1">
        <v>1.8</v>
      </c>
      <c r="G101" t="s">
        <v>314</v>
      </c>
      <c r="H101" s="59">
        <v>39344</v>
      </c>
      <c r="J101">
        <v>2</v>
      </c>
      <c r="K101" s="59">
        <v>39350</v>
      </c>
      <c r="L101" t="s">
        <v>327</v>
      </c>
      <c r="N101" t="s">
        <v>86</v>
      </c>
      <c r="O101" s="42">
        <v>60</v>
      </c>
      <c r="P101" s="2">
        <f t="shared" si="3"/>
        <v>33.333333333333336</v>
      </c>
      <c r="Q101" t="s">
        <v>41</v>
      </c>
      <c r="R101" t="s">
        <v>190</v>
      </c>
      <c r="S101" s="42">
        <f>P101*AR101*Raumgewichte!$E$31</f>
        <v>2400</v>
      </c>
      <c r="X101"/>
      <c r="AP101" s="42">
        <f>S101*CN!$C$3</f>
        <v>995.03314295999996</v>
      </c>
      <c r="AQ101" s="42">
        <f>S101*CN!$C$4</f>
        <v>63.78</v>
      </c>
      <c r="AR101">
        <v>6</v>
      </c>
    </row>
    <row r="102" spans="1:44" x14ac:dyDescent="0.25">
      <c r="A102">
        <v>101</v>
      </c>
      <c r="B102">
        <v>2007</v>
      </c>
      <c r="C102" t="s">
        <v>35</v>
      </c>
      <c r="E102" t="s">
        <v>310</v>
      </c>
      <c r="F102" s="1">
        <v>1.8</v>
      </c>
      <c r="G102" t="s">
        <v>314</v>
      </c>
      <c r="H102" s="59">
        <v>39389</v>
      </c>
      <c r="J102">
        <v>3</v>
      </c>
      <c r="K102" s="59">
        <v>39392</v>
      </c>
      <c r="L102" t="s">
        <v>327</v>
      </c>
      <c r="N102" t="s">
        <v>86</v>
      </c>
      <c r="O102" s="42">
        <v>60</v>
      </c>
      <c r="P102" s="2">
        <f t="shared" si="3"/>
        <v>33.333333333333336</v>
      </c>
      <c r="Q102" t="s">
        <v>41</v>
      </c>
      <c r="R102" t="s">
        <v>190</v>
      </c>
      <c r="S102" s="42">
        <f>P102*AR102*Raumgewichte!$E$31</f>
        <v>1200</v>
      </c>
      <c r="X102"/>
      <c r="AP102" s="42">
        <f>S102*CN!$C$3</f>
        <v>497.51657147999998</v>
      </c>
      <c r="AQ102" s="42">
        <f>S102*CN!$C$4</f>
        <v>31.89</v>
      </c>
      <c r="AR102">
        <v>3</v>
      </c>
    </row>
    <row r="103" spans="1:44" x14ac:dyDescent="0.25">
      <c r="A103">
        <v>102</v>
      </c>
      <c r="B103">
        <v>2007</v>
      </c>
      <c r="C103" t="s">
        <v>35</v>
      </c>
      <c r="E103" t="s">
        <v>310</v>
      </c>
      <c r="F103" s="1">
        <v>1.8</v>
      </c>
      <c r="G103" t="s">
        <v>318</v>
      </c>
      <c r="I103" s="1">
        <v>0.6</v>
      </c>
      <c r="L103" t="s">
        <v>331</v>
      </c>
      <c r="N103" t="s">
        <v>88</v>
      </c>
      <c r="O103" s="42">
        <v>10</v>
      </c>
      <c r="P103" s="2">
        <f t="shared" si="3"/>
        <v>5.5555555555555554</v>
      </c>
      <c r="Q103" t="s">
        <v>49</v>
      </c>
      <c r="R103"/>
      <c r="S103"/>
      <c r="X103"/>
      <c r="AP103"/>
      <c r="AQ103"/>
      <c r="AR103" t="s">
        <v>190</v>
      </c>
    </row>
    <row r="104" spans="1:44" x14ac:dyDescent="0.25">
      <c r="A104">
        <v>103</v>
      </c>
      <c r="B104">
        <v>2007</v>
      </c>
      <c r="C104" t="s">
        <v>35</v>
      </c>
      <c r="E104" t="s">
        <v>310</v>
      </c>
      <c r="F104" s="1">
        <v>1.8</v>
      </c>
      <c r="G104" t="s">
        <v>318</v>
      </c>
      <c r="I104" s="1">
        <v>0.2</v>
      </c>
      <c r="L104" t="s">
        <v>331</v>
      </c>
      <c r="N104" t="s">
        <v>88</v>
      </c>
      <c r="O104" s="42">
        <v>5</v>
      </c>
      <c r="P104" s="2">
        <f t="shared" si="3"/>
        <v>2.7777777777777777</v>
      </c>
      <c r="Q104" t="s">
        <v>49</v>
      </c>
      <c r="R104"/>
      <c r="S104"/>
      <c r="X104"/>
      <c r="AP104"/>
      <c r="AQ104"/>
      <c r="AR104" t="s">
        <v>190</v>
      </c>
    </row>
    <row r="105" spans="1:44" x14ac:dyDescent="0.25">
      <c r="A105">
        <v>104</v>
      </c>
      <c r="B105">
        <v>2007</v>
      </c>
      <c r="C105" t="s">
        <v>36</v>
      </c>
      <c r="E105" t="s">
        <v>311</v>
      </c>
      <c r="F105" s="1">
        <v>1.8</v>
      </c>
      <c r="G105" t="s">
        <v>314</v>
      </c>
      <c r="H105" s="59">
        <v>39225</v>
      </c>
      <c r="I105" s="1">
        <v>1.74</v>
      </c>
      <c r="J105">
        <v>1</v>
      </c>
      <c r="K105" s="59">
        <v>39226</v>
      </c>
      <c r="L105" t="s">
        <v>322</v>
      </c>
      <c r="N105" t="s">
        <v>85</v>
      </c>
      <c r="O105" s="42">
        <v>4</v>
      </c>
      <c r="P105" s="2">
        <f t="shared" si="3"/>
        <v>2.2222222222222223</v>
      </c>
      <c r="Q105" t="s">
        <v>46</v>
      </c>
      <c r="R105" s="42">
        <f>P105*Raumgewichte!$E$28</f>
        <v>3666.666666666667</v>
      </c>
      <c r="S105" s="42">
        <f>R105*Trockengewichte!$E$5</f>
        <v>3153.3333333333335</v>
      </c>
      <c r="X105"/>
      <c r="AP105" s="42">
        <f>S105*CN!$C$3</f>
        <v>1307.3629906113333</v>
      </c>
      <c r="AQ105" s="42">
        <f>S105*CN!$C$4</f>
        <v>83.799833333333339</v>
      </c>
      <c r="AR105">
        <v>1</v>
      </c>
    </row>
    <row r="106" spans="1:44" x14ac:dyDescent="0.25">
      <c r="A106">
        <v>105</v>
      </c>
      <c r="B106">
        <v>2007</v>
      </c>
      <c r="C106" t="s">
        <v>36</v>
      </c>
      <c r="E106" t="s">
        <v>311</v>
      </c>
      <c r="F106" s="1">
        <v>1.8</v>
      </c>
      <c r="G106" t="s">
        <v>314</v>
      </c>
      <c r="H106" s="59">
        <v>39277</v>
      </c>
      <c r="I106" s="1">
        <v>0.06</v>
      </c>
      <c r="J106">
        <v>1</v>
      </c>
      <c r="K106" s="59">
        <v>39278</v>
      </c>
      <c r="L106" t="s">
        <v>45</v>
      </c>
      <c r="N106" t="s">
        <v>85</v>
      </c>
      <c r="O106" s="42">
        <v>0.2</v>
      </c>
      <c r="P106" s="2">
        <f t="shared" si="3"/>
        <v>0.11111111111111112</v>
      </c>
      <c r="Q106" t="s">
        <v>47</v>
      </c>
      <c r="R106" s="42">
        <f>P106*Raumgewichte!$E$21</f>
        <v>333.33333333333337</v>
      </c>
      <c r="S106" s="42">
        <f>P106*Raumgewichte!$G$21</f>
        <v>123.33333333333334</v>
      </c>
      <c r="X106"/>
      <c r="AP106" s="42">
        <f>S106*CN!$C$3</f>
        <v>51.133647624333335</v>
      </c>
      <c r="AQ106" s="42">
        <f>S106*CN!$C$4</f>
        <v>3.2775833333333337</v>
      </c>
      <c r="AR106">
        <v>1</v>
      </c>
    </row>
    <row r="107" spans="1:44" x14ac:dyDescent="0.25">
      <c r="A107">
        <v>106</v>
      </c>
      <c r="B107">
        <v>2007</v>
      </c>
      <c r="C107" t="s">
        <v>36</v>
      </c>
      <c r="E107" t="s">
        <v>311</v>
      </c>
      <c r="F107" s="1">
        <v>1.8</v>
      </c>
      <c r="G107" t="s">
        <v>314</v>
      </c>
      <c r="H107" s="59">
        <v>39318</v>
      </c>
      <c r="I107" s="1">
        <v>1.8</v>
      </c>
      <c r="J107">
        <v>2</v>
      </c>
      <c r="K107" s="59">
        <v>39319</v>
      </c>
      <c r="L107" t="s">
        <v>40</v>
      </c>
      <c r="N107" t="s">
        <v>85</v>
      </c>
      <c r="O107" s="42">
        <v>15</v>
      </c>
      <c r="P107" s="2">
        <f t="shared" si="3"/>
        <v>8.3333333333333339</v>
      </c>
      <c r="Q107" t="s">
        <v>41</v>
      </c>
      <c r="R107" s="42">
        <f>P107*Raumgewichte!$E$14</f>
        <v>4291.666666666667</v>
      </c>
      <c r="S107" s="42">
        <f>P107*Raumgewichte!$G$14</f>
        <v>1587.916666666667</v>
      </c>
      <c r="X107"/>
      <c r="AP107" s="42">
        <f>S107*CN!$C$3</f>
        <v>658.34571316329175</v>
      </c>
      <c r="AQ107" s="42">
        <f>S107*CN!$C$4</f>
        <v>42.198885416666677</v>
      </c>
      <c r="AR107">
        <v>1</v>
      </c>
    </row>
    <row r="108" spans="1:44" ht="12" customHeight="1" x14ac:dyDescent="0.25">
      <c r="A108">
        <v>107</v>
      </c>
      <c r="B108">
        <v>2007</v>
      </c>
      <c r="C108" t="s">
        <v>36</v>
      </c>
      <c r="E108" t="s">
        <v>311</v>
      </c>
      <c r="F108" s="1">
        <v>1.8</v>
      </c>
      <c r="G108" t="s">
        <v>314</v>
      </c>
      <c r="H108" s="59">
        <v>39379</v>
      </c>
      <c r="I108" s="1">
        <v>1.74</v>
      </c>
      <c r="J108">
        <v>3</v>
      </c>
      <c r="K108" s="59">
        <v>39382</v>
      </c>
      <c r="L108" t="s">
        <v>327</v>
      </c>
      <c r="N108" t="s">
        <v>86</v>
      </c>
      <c r="O108" s="42">
        <v>60</v>
      </c>
      <c r="P108" s="2">
        <f t="shared" si="3"/>
        <v>33.333333333333336</v>
      </c>
      <c r="Q108" t="s">
        <v>41</v>
      </c>
      <c r="R108" t="s">
        <v>190</v>
      </c>
      <c r="S108" s="42">
        <f>P108*AR108*Raumgewichte!$E$31</f>
        <v>1200</v>
      </c>
      <c r="X108"/>
      <c r="AP108" s="42">
        <f>S108*CN!$C$3</f>
        <v>497.51657147999998</v>
      </c>
      <c r="AQ108" s="42">
        <f>S108*CN!$C$4</f>
        <v>31.89</v>
      </c>
      <c r="AR108">
        <v>3</v>
      </c>
    </row>
    <row r="109" spans="1:44" x14ac:dyDescent="0.25">
      <c r="A109">
        <v>108</v>
      </c>
      <c r="B109">
        <v>2007</v>
      </c>
      <c r="C109" t="s">
        <v>36</v>
      </c>
      <c r="E109" t="s">
        <v>311</v>
      </c>
      <c r="F109" s="1">
        <v>1.8</v>
      </c>
      <c r="G109" t="s">
        <v>315</v>
      </c>
      <c r="H109" s="59">
        <v>39185</v>
      </c>
      <c r="I109" s="1">
        <v>1.74</v>
      </c>
      <c r="K109" s="61"/>
      <c r="L109" s="24" t="s">
        <v>83</v>
      </c>
      <c r="M109" s="24"/>
      <c r="N109" s="24" t="s">
        <v>87</v>
      </c>
      <c r="O109" s="31">
        <v>16</v>
      </c>
      <c r="P109" s="2">
        <f t="shared" si="3"/>
        <v>8.8888888888888893</v>
      </c>
      <c r="Q109" s="24" t="s">
        <v>30</v>
      </c>
      <c r="R109" s="31">
        <f>P109*1000</f>
        <v>8888.8888888888887</v>
      </c>
      <c r="S109" s="31">
        <f>R109*Duengeranalyse!$E$74/100</f>
        <v>1765.1241830065358</v>
      </c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42">
        <f>S109*Duengeranalyse!$H$74/1000</f>
        <v>823.38786073048823</v>
      </c>
      <c r="AQ109" s="42">
        <f>S109*Duengeranalyse!$K$74/1000</f>
        <v>49.26980748942713</v>
      </c>
      <c r="AR109" t="s">
        <v>190</v>
      </c>
    </row>
    <row r="110" spans="1:44" x14ac:dyDescent="0.25">
      <c r="A110">
        <v>109</v>
      </c>
      <c r="B110">
        <v>2008</v>
      </c>
      <c r="C110" t="s">
        <v>20</v>
      </c>
      <c r="E110" t="s">
        <v>311</v>
      </c>
      <c r="F110" s="1">
        <v>1.53</v>
      </c>
      <c r="G110" t="s">
        <v>314</v>
      </c>
      <c r="H110" s="59">
        <v>39635</v>
      </c>
      <c r="J110">
        <v>1</v>
      </c>
      <c r="K110" s="59">
        <v>39637</v>
      </c>
      <c r="L110" t="s">
        <v>45</v>
      </c>
      <c r="N110" t="s">
        <v>85</v>
      </c>
      <c r="O110" s="42">
        <v>6</v>
      </c>
      <c r="P110" s="2">
        <f t="shared" si="3"/>
        <v>3.9215686274509802</v>
      </c>
      <c r="Q110" t="s">
        <v>47</v>
      </c>
      <c r="R110" s="42">
        <f>P110*Raumgewichte!$E$21</f>
        <v>11764.705882352941</v>
      </c>
      <c r="S110" s="42">
        <f>P110*Raumgewichte!$G$21</f>
        <v>4352.9411764705883</v>
      </c>
      <c r="X110"/>
      <c r="AP110" s="42">
        <f>S110*CN!$C$3</f>
        <v>1804.7169749764705</v>
      </c>
      <c r="AQ110" s="42">
        <f>S110*CN!$C$4</f>
        <v>115.67941176470589</v>
      </c>
      <c r="AR110">
        <v>2</v>
      </c>
    </row>
    <row r="111" spans="1:44" x14ac:dyDescent="0.25">
      <c r="A111">
        <v>110</v>
      </c>
      <c r="B111">
        <v>2008</v>
      </c>
      <c r="C111" t="s">
        <v>20</v>
      </c>
      <c r="E111" t="s">
        <v>311</v>
      </c>
      <c r="F111" s="1">
        <v>1.53</v>
      </c>
      <c r="G111" t="s">
        <v>314</v>
      </c>
      <c r="H111" s="59">
        <v>39709</v>
      </c>
      <c r="J111">
        <v>2</v>
      </c>
      <c r="K111" s="59">
        <v>39714</v>
      </c>
      <c r="L111" t="s">
        <v>327</v>
      </c>
      <c r="N111" t="s">
        <v>86</v>
      </c>
      <c r="O111" s="42">
        <v>57</v>
      </c>
      <c r="P111" s="2">
        <f t="shared" si="3"/>
        <v>37.254901960784316</v>
      </c>
      <c r="Q111" t="s">
        <v>41</v>
      </c>
      <c r="R111" t="s">
        <v>190</v>
      </c>
      <c r="S111" s="42">
        <f>P111*AR111*Raumgewichte!$E$31</f>
        <v>2235.294117647059</v>
      </c>
      <c r="X111"/>
      <c r="AP111" s="42">
        <f>S111*CN!$C$3</f>
        <v>926.74655471764709</v>
      </c>
      <c r="AQ111" s="42">
        <f>S111*CN!$C$4</f>
        <v>59.402941176470598</v>
      </c>
      <c r="AR111">
        <v>5</v>
      </c>
    </row>
    <row r="112" spans="1:44" x14ac:dyDescent="0.25">
      <c r="A112">
        <v>111</v>
      </c>
      <c r="B112">
        <v>2008</v>
      </c>
      <c r="C112" t="s">
        <v>20</v>
      </c>
      <c r="E112" t="s">
        <v>311</v>
      </c>
      <c r="F112" s="1">
        <v>1.53</v>
      </c>
      <c r="G112" t="s">
        <v>315</v>
      </c>
      <c r="H112" s="59">
        <v>39645</v>
      </c>
      <c r="K112" s="61"/>
      <c r="L112" s="24" t="s">
        <v>83</v>
      </c>
      <c r="N112" s="24" t="s">
        <v>87</v>
      </c>
      <c r="O112" s="31">
        <v>14</v>
      </c>
      <c r="P112" s="2">
        <f t="shared" si="3"/>
        <v>9.1503267973856204</v>
      </c>
      <c r="Q112" s="24" t="s">
        <v>30</v>
      </c>
      <c r="R112" s="31">
        <f>P112*1000</f>
        <v>9150.32679738562</v>
      </c>
      <c r="S112" s="31">
        <f>R112*X112/100</f>
        <v>1753.2026143790849</v>
      </c>
      <c r="T112" s="24"/>
      <c r="U112" s="24"/>
      <c r="V112" s="24"/>
      <c r="W112" s="24"/>
      <c r="X112" s="27">
        <v>19.16</v>
      </c>
      <c r="Y112" s="27">
        <v>26.51</v>
      </c>
      <c r="Z112" s="27">
        <v>73.489999999999995</v>
      </c>
      <c r="AA112" s="27">
        <v>426.03</v>
      </c>
      <c r="AB112" s="27">
        <v>7.78</v>
      </c>
      <c r="AC112" s="27"/>
      <c r="AD112" s="27">
        <v>29.7</v>
      </c>
      <c r="AE112" s="27">
        <v>7.15</v>
      </c>
      <c r="AF112" s="27" t="s">
        <v>105</v>
      </c>
      <c r="AG112" s="27">
        <v>14.35</v>
      </c>
      <c r="AH112" s="27">
        <v>5.4</v>
      </c>
      <c r="AI112" s="27">
        <v>4.2699999999999996</v>
      </c>
      <c r="AJ112" s="27">
        <v>9.7799999999999994</v>
      </c>
      <c r="AK112" s="27">
        <v>22.83</v>
      </c>
      <c r="AL112" s="27">
        <v>27.4</v>
      </c>
      <c r="AM112" s="27">
        <v>17.78</v>
      </c>
      <c r="AN112" s="27">
        <v>2.48</v>
      </c>
      <c r="AO112" s="24"/>
      <c r="AP112" s="42">
        <f>S112*AA112/1000</f>
        <v>746.9169098039215</v>
      </c>
      <c r="AQ112" s="42">
        <f>S112*AD112/1000</f>
        <v>52.070117647058815</v>
      </c>
      <c r="AR112" t="s">
        <v>190</v>
      </c>
    </row>
    <row r="113" spans="1:44" x14ac:dyDescent="0.25">
      <c r="A113">
        <v>112</v>
      </c>
      <c r="B113">
        <v>2008</v>
      </c>
      <c r="C113" t="s">
        <v>35</v>
      </c>
      <c r="E113" t="s">
        <v>310</v>
      </c>
      <c r="F113" s="1">
        <v>1.8</v>
      </c>
      <c r="G113" t="s">
        <v>314</v>
      </c>
      <c r="H113" s="59">
        <v>39635</v>
      </c>
      <c r="J113">
        <v>1</v>
      </c>
      <c r="K113" s="59">
        <v>39637</v>
      </c>
      <c r="L113" t="s">
        <v>45</v>
      </c>
      <c r="N113" t="s">
        <v>85</v>
      </c>
      <c r="O113" s="42">
        <v>5</v>
      </c>
      <c r="P113" s="2">
        <f t="shared" si="3"/>
        <v>2.7777777777777777</v>
      </c>
      <c r="Q113" t="s">
        <v>47</v>
      </c>
      <c r="R113" s="42">
        <f>P113*Raumgewichte!$E$21</f>
        <v>8333.3333333333339</v>
      </c>
      <c r="S113" s="42">
        <f>P113*Raumgewichte!$G$21</f>
        <v>3083.333333333333</v>
      </c>
      <c r="X113"/>
      <c r="AP113" s="42">
        <f>S113*CN!$C$3</f>
        <v>1278.3411906083331</v>
      </c>
      <c r="AQ113" s="42">
        <f>S113*CN!$C$4</f>
        <v>81.939583333333331</v>
      </c>
      <c r="AR113">
        <v>2</v>
      </c>
    </row>
    <row r="114" spans="1:44" x14ac:dyDescent="0.25">
      <c r="A114">
        <v>113</v>
      </c>
      <c r="B114">
        <v>2008</v>
      </c>
      <c r="C114" t="s">
        <v>35</v>
      </c>
      <c r="E114" t="s">
        <v>310</v>
      </c>
      <c r="F114" s="1">
        <v>1.8</v>
      </c>
      <c r="G114" t="s">
        <v>314</v>
      </c>
      <c r="H114" s="59">
        <v>39715</v>
      </c>
      <c r="J114">
        <v>2</v>
      </c>
      <c r="K114" s="59">
        <v>39717</v>
      </c>
      <c r="L114" t="s">
        <v>327</v>
      </c>
      <c r="N114" t="s">
        <v>86</v>
      </c>
      <c r="O114" s="42">
        <v>57</v>
      </c>
      <c r="P114" s="2">
        <f t="shared" si="3"/>
        <v>31.666666666666664</v>
      </c>
      <c r="Q114" t="s">
        <v>41</v>
      </c>
      <c r="R114" t="s">
        <v>190</v>
      </c>
      <c r="S114" s="42">
        <f>P114*AR114*Raumgewichte!$E$31</f>
        <v>760</v>
      </c>
      <c r="X114"/>
      <c r="AP114" s="42">
        <f>S114*CN!$C$3</f>
        <v>315.09382860400001</v>
      </c>
      <c r="AQ114" s="42">
        <f>S114*CN!$C$4</f>
        <v>20.197000000000003</v>
      </c>
      <c r="AR114">
        <v>2</v>
      </c>
    </row>
    <row r="115" spans="1:44" x14ac:dyDescent="0.25">
      <c r="A115">
        <v>114</v>
      </c>
      <c r="B115">
        <v>2008</v>
      </c>
      <c r="C115" t="s">
        <v>36</v>
      </c>
      <c r="E115" t="s">
        <v>311</v>
      </c>
      <c r="F115" s="1">
        <v>1.8</v>
      </c>
      <c r="G115" t="s">
        <v>314</v>
      </c>
      <c r="H115" s="59">
        <v>39622</v>
      </c>
      <c r="I115" s="1">
        <v>1.74</v>
      </c>
      <c r="J115">
        <v>1</v>
      </c>
      <c r="K115" s="59">
        <v>39623</v>
      </c>
      <c r="L115" t="s">
        <v>322</v>
      </c>
      <c r="N115" t="s">
        <v>85</v>
      </c>
      <c r="O115" s="42">
        <v>5</v>
      </c>
      <c r="P115" s="2">
        <f t="shared" si="3"/>
        <v>2.7777777777777777</v>
      </c>
      <c r="Q115" t="s">
        <v>46</v>
      </c>
      <c r="R115" s="42">
        <f>P115*Raumgewichte!$E$28</f>
        <v>4583.333333333333</v>
      </c>
      <c r="S115" s="42">
        <f>R115*Trockengewichte!$E$5</f>
        <v>3941.6666666666665</v>
      </c>
      <c r="X115"/>
      <c r="AP115" s="42">
        <f>S115*CN!$C$3</f>
        <v>1634.2037382641665</v>
      </c>
      <c r="AQ115" s="42">
        <f>S115*CN!$C$4</f>
        <v>104.74979166666667</v>
      </c>
      <c r="AR115">
        <v>1</v>
      </c>
    </row>
    <row r="116" spans="1:44" x14ac:dyDescent="0.25">
      <c r="A116">
        <v>115</v>
      </c>
      <c r="B116">
        <v>2008</v>
      </c>
      <c r="C116" t="s">
        <v>36</v>
      </c>
      <c r="E116" t="s">
        <v>311</v>
      </c>
      <c r="F116" s="1">
        <v>1.8</v>
      </c>
      <c r="G116" t="s">
        <v>314</v>
      </c>
      <c r="H116" s="59">
        <v>39634</v>
      </c>
      <c r="I116" s="1">
        <v>0.06</v>
      </c>
      <c r="J116">
        <v>1</v>
      </c>
      <c r="K116" s="59">
        <v>39637</v>
      </c>
      <c r="L116" t="s">
        <v>45</v>
      </c>
      <c r="N116" t="s">
        <v>85</v>
      </c>
      <c r="O116" s="42">
        <v>0.2</v>
      </c>
      <c r="P116" s="2">
        <f t="shared" si="3"/>
        <v>0.11111111111111112</v>
      </c>
      <c r="Q116" t="s">
        <v>47</v>
      </c>
      <c r="R116" s="42">
        <f>P116*Raumgewichte!$E$21</f>
        <v>333.33333333333337</v>
      </c>
      <c r="S116" s="42">
        <f>P116*Raumgewichte!$G$21</f>
        <v>123.33333333333334</v>
      </c>
      <c r="X116"/>
      <c r="AP116" s="42">
        <f>S116*CN!$C$3</f>
        <v>51.133647624333335</v>
      </c>
      <c r="AQ116" s="42">
        <f>S116*CN!$C$4</f>
        <v>3.2775833333333337</v>
      </c>
      <c r="AR116">
        <v>3</v>
      </c>
    </row>
    <row r="117" spans="1:44" x14ac:dyDescent="0.25">
      <c r="A117">
        <v>116</v>
      </c>
      <c r="B117">
        <v>2008</v>
      </c>
      <c r="C117" t="s">
        <v>36</v>
      </c>
      <c r="E117" t="s">
        <v>311</v>
      </c>
      <c r="F117" s="1">
        <v>1.8</v>
      </c>
      <c r="G117" t="s">
        <v>314</v>
      </c>
      <c r="H117" s="59">
        <v>39687</v>
      </c>
      <c r="J117">
        <v>2</v>
      </c>
      <c r="K117" s="59">
        <v>39691</v>
      </c>
      <c r="L117" t="s">
        <v>322</v>
      </c>
      <c r="N117" t="s">
        <v>85</v>
      </c>
      <c r="O117" s="42">
        <v>8</v>
      </c>
      <c r="P117" s="2">
        <f t="shared" si="3"/>
        <v>4.4444444444444446</v>
      </c>
      <c r="Q117" t="s">
        <v>46</v>
      </c>
      <c r="R117" s="42">
        <f>P117*Raumgewichte!$E$27</f>
        <v>8000</v>
      </c>
      <c r="S117" s="42">
        <f>R117*Trockengewichte!$E$6</f>
        <v>5600</v>
      </c>
      <c r="X117"/>
      <c r="AP117" s="42">
        <f>S117*CN!$C$3</f>
        <v>2321.7440002399999</v>
      </c>
      <c r="AQ117" s="42">
        <f>S117*CN!$C$4</f>
        <v>148.82000000000002</v>
      </c>
      <c r="AR117">
        <v>4</v>
      </c>
    </row>
    <row r="118" spans="1:44" x14ac:dyDescent="0.25">
      <c r="A118">
        <v>117</v>
      </c>
      <c r="B118">
        <v>2008</v>
      </c>
      <c r="C118" t="s">
        <v>36</v>
      </c>
      <c r="E118" t="s">
        <v>311</v>
      </c>
      <c r="F118" s="1">
        <v>1.8</v>
      </c>
      <c r="G118" t="s">
        <v>314</v>
      </c>
      <c r="H118" s="59">
        <v>39739</v>
      </c>
      <c r="J118">
        <v>3</v>
      </c>
      <c r="K118" s="59">
        <v>39749</v>
      </c>
      <c r="L118" t="s">
        <v>327</v>
      </c>
      <c r="N118" t="s">
        <v>86</v>
      </c>
      <c r="O118" s="42">
        <v>57</v>
      </c>
      <c r="P118" s="2">
        <f t="shared" si="3"/>
        <v>31.666666666666664</v>
      </c>
      <c r="Q118" t="s">
        <v>41</v>
      </c>
      <c r="R118" t="s">
        <v>190</v>
      </c>
      <c r="S118" s="42">
        <f>P118*AR118*Raumgewichte!$E$31</f>
        <v>3815.8333333333453</v>
      </c>
      <c r="X118"/>
      <c r="AP118" s="42">
        <f>S118*CN!$C$3</f>
        <v>1582.0335977825882</v>
      </c>
      <c r="AQ118" s="42">
        <f>S118*CN!$C$4</f>
        <v>101.40577083333366</v>
      </c>
      <c r="AR118">
        <v>10.0416666666667</v>
      </c>
    </row>
    <row r="119" spans="1:44" x14ac:dyDescent="0.25">
      <c r="A119">
        <v>118</v>
      </c>
      <c r="B119">
        <v>2008</v>
      </c>
      <c r="C119" t="s">
        <v>36</v>
      </c>
      <c r="E119" t="s">
        <v>311</v>
      </c>
      <c r="F119" s="1">
        <v>1.8</v>
      </c>
      <c r="G119" t="s">
        <v>315</v>
      </c>
      <c r="H119" s="59">
        <v>39595</v>
      </c>
      <c r="I119" s="1">
        <v>1.74</v>
      </c>
      <c r="K119" s="61"/>
      <c r="L119" s="24" t="s">
        <v>83</v>
      </c>
      <c r="N119" s="24" t="s">
        <v>87</v>
      </c>
      <c r="O119" s="31">
        <v>24</v>
      </c>
      <c r="P119" s="2">
        <f t="shared" si="3"/>
        <v>13.333333333333332</v>
      </c>
      <c r="Q119" s="24" t="s">
        <v>30</v>
      </c>
      <c r="R119" s="31">
        <f>P119*1000</f>
        <v>13333.333333333332</v>
      </c>
      <c r="S119" s="31">
        <f>R119*X119/100</f>
        <v>2465.333333333333</v>
      </c>
      <c r="T119" s="24"/>
      <c r="U119" s="24"/>
      <c r="V119" s="24"/>
      <c r="W119" s="24"/>
      <c r="X119" s="27">
        <v>18.489999999999998</v>
      </c>
      <c r="Y119" s="27">
        <v>9.43</v>
      </c>
      <c r="Z119" s="27">
        <v>90.57</v>
      </c>
      <c r="AA119" s="27">
        <v>525.04</v>
      </c>
      <c r="AB119" s="27">
        <v>7.81</v>
      </c>
      <c r="AC119" s="27"/>
      <c r="AD119" s="27">
        <v>24.23</v>
      </c>
      <c r="AE119" s="27">
        <v>4.16</v>
      </c>
      <c r="AF119" s="27" t="s">
        <v>105</v>
      </c>
      <c r="AG119" s="27">
        <v>21.67</v>
      </c>
      <c r="AH119" s="27">
        <v>12.5</v>
      </c>
      <c r="AI119" s="27">
        <v>1.8</v>
      </c>
      <c r="AJ119" s="27">
        <v>4.13</v>
      </c>
      <c r="AK119" s="27">
        <v>14.36</v>
      </c>
      <c r="AL119" s="27">
        <v>17.23</v>
      </c>
      <c r="AM119" s="27">
        <v>6.72</v>
      </c>
      <c r="AN119" s="27">
        <v>0.65</v>
      </c>
      <c r="AO119" s="24"/>
      <c r="AP119" s="42">
        <f>S119*AA119/1000</f>
        <v>1294.3986133333331</v>
      </c>
      <c r="AQ119" s="42">
        <f>S119*AD119/1000</f>
        <v>59.735026666666656</v>
      </c>
      <c r="AR119" t="s">
        <v>190</v>
      </c>
    </row>
    <row r="120" spans="1:44" x14ac:dyDescent="0.25">
      <c r="A120">
        <v>119</v>
      </c>
      <c r="B120">
        <v>2009</v>
      </c>
      <c r="C120" t="s">
        <v>20</v>
      </c>
      <c r="E120" t="s">
        <v>311</v>
      </c>
      <c r="F120" s="1">
        <v>1.53</v>
      </c>
      <c r="G120" t="s">
        <v>314</v>
      </c>
      <c r="H120" s="59">
        <v>39995</v>
      </c>
      <c r="I120" s="1">
        <v>1</v>
      </c>
      <c r="J120">
        <v>1</v>
      </c>
      <c r="K120" s="59">
        <v>39996</v>
      </c>
      <c r="L120" t="s">
        <v>326</v>
      </c>
      <c r="N120" t="s">
        <v>85</v>
      </c>
      <c r="O120" s="42">
        <v>3</v>
      </c>
      <c r="P120" s="2">
        <f t="shared" si="3"/>
        <v>1.9607843137254901</v>
      </c>
      <c r="Q120" t="s">
        <v>47</v>
      </c>
      <c r="R120" s="42">
        <f>P120*Raumgewichte!$E$21</f>
        <v>5882.3529411764703</v>
      </c>
      <c r="S120" s="42">
        <f>P120*Raumgewichte!$G$21</f>
        <v>2176.4705882352941</v>
      </c>
      <c r="X120"/>
      <c r="AP120" s="42">
        <f>S120*CN!$C$3</f>
        <v>902.35848748823526</v>
      </c>
      <c r="AQ120" s="42">
        <f>S120*CN!$C$4</f>
        <v>57.839705882352945</v>
      </c>
      <c r="AR120">
        <v>1</v>
      </c>
    </row>
    <row r="121" spans="1:44" x14ac:dyDescent="0.25">
      <c r="A121">
        <v>120</v>
      </c>
      <c r="B121">
        <v>2009</v>
      </c>
      <c r="C121" t="s">
        <v>20</v>
      </c>
      <c r="E121" t="s">
        <v>311</v>
      </c>
      <c r="F121" s="1">
        <v>1.53</v>
      </c>
      <c r="G121" t="s">
        <v>314</v>
      </c>
      <c r="H121" s="59">
        <v>39995</v>
      </c>
      <c r="I121" s="1">
        <v>0.3</v>
      </c>
      <c r="J121">
        <v>1</v>
      </c>
      <c r="K121" s="59">
        <v>39996</v>
      </c>
      <c r="L121" t="s">
        <v>326</v>
      </c>
      <c r="N121" t="s">
        <v>85</v>
      </c>
      <c r="O121" s="42">
        <v>2</v>
      </c>
      <c r="P121" s="2">
        <f t="shared" si="3"/>
        <v>1.3071895424836601</v>
      </c>
      <c r="Q121" t="s">
        <v>47</v>
      </c>
      <c r="R121" s="42">
        <f>P121*Raumgewichte!$E$21</f>
        <v>3921.5686274509803</v>
      </c>
      <c r="S121" s="42">
        <f>P121*Raumgewichte!$G$21</f>
        <v>1450.9803921568628</v>
      </c>
      <c r="X121"/>
      <c r="AP121" s="42">
        <f>S121*CN!$C$3</f>
        <v>601.57232499215684</v>
      </c>
      <c r="AQ121" s="42">
        <f>S121*CN!$C$4</f>
        <v>38.55980392156863</v>
      </c>
      <c r="AR121">
        <v>1</v>
      </c>
    </row>
    <row r="122" spans="1:44" ht="12" customHeight="1" x14ac:dyDescent="0.25">
      <c r="A122">
        <v>121</v>
      </c>
      <c r="B122">
        <v>2009</v>
      </c>
      <c r="C122" t="s">
        <v>20</v>
      </c>
      <c r="E122" t="s">
        <v>311</v>
      </c>
      <c r="F122" s="1">
        <v>1.53</v>
      </c>
      <c r="G122" t="s">
        <v>314</v>
      </c>
      <c r="H122" s="59">
        <v>40042</v>
      </c>
      <c r="J122">
        <v>2</v>
      </c>
      <c r="K122" s="59">
        <v>40044</v>
      </c>
      <c r="L122" t="s">
        <v>322</v>
      </c>
      <c r="N122" t="s">
        <v>85</v>
      </c>
      <c r="O122" s="42">
        <v>2.5</v>
      </c>
      <c r="P122" s="2">
        <f t="shared" si="3"/>
        <v>1.6339869281045751</v>
      </c>
      <c r="Q122" t="s">
        <v>46</v>
      </c>
      <c r="R122" s="42">
        <f>P122*Raumgewichte!$E$27</f>
        <v>2941.1764705882351</v>
      </c>
      <c r="S122" s="42">
        <f>R122*Trockengewichte!$E$6</f>
        <v>2058.8235294117644</v>
      </c>
      <c r="X122"/>
      <c r="AP122" s="42">
        <f>S122*CN!$C$3</f>
        <v>853.58235302941159</v>
      </c>
      <c r="AQ122" s="42">
        <f>S122*CN!$C$4</f>
        <v>54.713235294117645</v>
      </c>
      <c r="AR122">
        <v>2</v>
      </c>
    </row>
    <row r="123" spans="1:44" x14ac:dyDescent="0.25">
      <c r="A123">
        <v>122</v>
      </c>
      <c r="B123">
        <v>2009</v>
      </c>
      <c r="C123" t="s">
        <v>20</v>
      </c>
      <c r="E123" t="s">
        <v>311</v>
      </c>
      <c r="F123" s="1">
        <v>1.53</v>
      </c>
      <c r="G123" t="s">
        <v>314</v>
      </c>
      <c r="H123" s="59">
        <v>40099</v>
      </c>
      <c r="J123">
        <v>3</v>
      </c>
      <c r="K123" s="59">
        <v>40101</v>
      </c>
      <c r="L123" t="s">
        <v>38</v>
      </c>
      <c r="N123" t="s">
        <v>86</v>
      </c>
      <c r="O123" s="42">
        <v>49</v>
      </c>
      <c r="P123" s="2">
        <f t="shared" si="3"/>
        <v>32.026143790849673</v>
      </c>
      <c r="Q123" t="s">
        <v>41</v>
      </c>
      <c r="R123" t="s">
        <v>190</v>
      </c>
      <c r="S123" s="42">
        <f>P123*AR123*Raumgewichte!$E$31</f>
        <v>768.62745098039215</v>
      </c>
      <c r="X123"/>
      <c r="AP123" s="42">
        <f>S123*CN!$C$3</f>
        <v>318.67074513098038</v>
      </c>
      <c r="AQ123" s="42">
        <f>S123*CN!$C$4</f>
        <v>20.426274509803921</v>
      </c>
      <c r="AR123">
        <v>2</v>
      </c>
    </row>
    <row r="124" spans="1:44" x14ac:dyDescent="0.25">
      <c r="A124">
        <v>123</v>
      </c>
      <c r="B124">
        <v>2009</v>
      </c>
      <c r="C124" t="s">
        <v>20</v>
      </c>
      <c r="E124" t="s">
        <v>311</v>
      </c>
      <c r="F124" s="1">
        <v>1.53</v>
      </c>
      <c r="G124" t="s">
        <v>315</v>
      </c>
      <c r="H124" s="59">
        <v>40007</v>
      </c>
      <c r="K124" s="61"/>
      <c r="L124" s="24" t="s">
        <v>84</v>
      </c>
      <c r="M124" t="s">
        <v>319</v>
      </c>
      <c r="N124" s="24" t="s">
        <v>87</v>
      </c>
      <c r="O124" s="31">
        <v>55</v>
      </c>
      <c r="P124" s="2">
        <f t="shared" si="3"/>
        <v>35.947712418300654</v>
      </c>
      <c r="Q124" s="24" t="s">
        <v>31</v>
      </c>
      <c r="R124" s="31">
        <f>P124*1000</f>
        <v>35947.712418300653</v>
      </c>
      <c r="S124" s="31">
        <f>R124*Trockengewichte!$E$28</f>
        <v>287.58169934640523</v>
      </c>
      <c r="T124" s="24"/>
      <c r="U124" s="24"/>
      <c r="V124" s="24"/>
      <c r="W124" s="24"/>
      <c r="X124" s="26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42">
        <f>S124*Duengeranalyse!$H$91/1000</f>
        <v>91.603398692810458</v>
      </c>
      <c r="AQ124" s="42">
        <f>S124*Duengeranalyse!$K$91/1000</f>
        <v>22.287581699346408</v>
      </c>
      <c r="AR124" t="s">
        <v>190</v>
      </c>
    </row>
    <row r="125" spans="1:44" x14ac:dyDescent="0.25">
      <c r="A125">
        <v>124</v>
      </c>
      <c r="B125">
        <v>2009</v>
      </c>
      <c r="C125" t="s">
        <v>20</v>
      </c>
      <c r="E125" t="s">
        <v>311</v>
      </c>
      <c r="F125" s="1">
        <v>1.53</v>
      </c>
      <c r="G125" t="s">
        <v>315</v>
      </c>
      <c r="H125" s="59">
        <v>40049</v>
      </c>
      <c r="K125" s="61"/>
      <c r="L125" s="24" t="s">
        <v>84</v>
      </c>
      <c r="M125" t="s">
        <v>319</v>
      </c>
      <c r="N125" s="24" t="s">
        <v>87</v>
      </c>
      <c r="O125" s="31">
        <v>22</v>
      </c>
      <c r="P125" s="2">
        <f t="shared" si="3"/>
        <v>14.379084967320262</v>
      </c>
      <c r="Q125" s="24" t="s">
        <v>31</v>
      </c>
      <c r="R125" s="31">
        <f>P125*1000</f>
        <v>14379.084967320261</v>
      </c>
      <c r="S125" s="31">
        <f>R125*Trockengewichte!$E$28</f>
        <v>115.03267973856209</v>
      </c>
      <c r="T125" s="24"/>
      <c r="U125" s="24"/>
      <c r="V125" s="24"/>
      <c r="W125" s="24"/>
      <c r="X125" s="26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42">
        <f>S125*Duengeranalyse!$H$91/1000</f>
        <v>36.641359477124183</v>
      </c>
      <c r="AQ125" s="42">
        <f>S125*Duengeranalyse!$K$91/1000</f>
        <v>8.9150326797385624</v>
      </c>
      <c r="AR125" t="s">
        <v>190</v>
      </c>
    </row>
    <row r="126" spans="1:44" x14ac:dyDescent="0.25">
      <c r="A126">
        <v>125</v>
      </c>
      <c r="B126">
        <v>2009</v>
      </c>
      <c r="C126" t="s">
        <v>35</v>
      </c>
      <c r="E126" t="s">
        <v>310</v>
      </c>
      <c r="F126" s="1">
        <v>1.8</v>
      </c>
      <c r="G126" t="s">
        <v>314</v>
      </c>
      <c r="H126" s="59">
        <v>39995</v>
      </c>
      <c r="J126">
        <v>1</v>
      </c>
      <c r="K126" s="59">
        <v>40116</v>
      </c>
      <c r="L126" t="s">
        <v>50</v>
      </c>
      <c r="N126" t="s">
        <v>85</v>
      </c>
      <c r="O126" s="42">
        <v>8</v>
      </c>
      <c r="P126" s="2">
        <f t="shared" si="3"/>
        <v>4.4444444444444446</v>
      </c>
      <c r="Q126" t="s">
        <v>41</v>
      </c>
      <c r="R126" t="s">
        <v>190</v>
      </c>
      <c r="S126" s="42">
        <f>P126*AR126*Raumgewichte!$E$33</f>
        <v>3765.7407407407509</v>
      </c>
      <c r="X126"/>
      <c r="AP126" s="42">
        <f>S126*CN!$C$3</f>
        <v>1561.2653520132449</v>
      </c>
      <c r="AQ126" s="42">
        <f>S126*CN!$C$4</f>
        <v>100.07456018518546</v>
      </c>
      <c r="AR126">
        <v>121.041666666667</v>
      </c>
    </row>
    <row r="127" spans="1:44" x14ac:dyDescent="0.25">
      <c r="A127">
        <v>126</v>
      </c>
      <c r="B127">
        <v>2009</v>
      </c>
      <c r="C127" t="s">
        <v>35</v>
      </c>
      <c r="E127" t="s">
        <v>310</v>
      </c>
      <c r="F127" s="1">
        <v>1.8</v>
      </c>
      <c r="G127" t="s">
        <v>314</v>
      </c>
      <c r="H127" s="59">
        <v>40094</v>
      </c>
      <c r="J127">
        <v>2</v>
      </c>
      <c r="K127" s="59">
        <v>40101</v>
      </c>
      <c r="L127" t="s">
        <v>38</v>
      </c>
      <c r="N127" t="s">
        <v>86</v>
      </c>
      <c r="O127" s="42">
        <v>49</v>
      </c>
      <c r="P127" s="2">
        <f t="shared" si="3"/>
        <v>27.222222222222221</v>
      </c>
      <c r="Q127" t="s">
        <v>41</v>
      </c>
      <c r="R127" t="s">
        <v>190</v>
      </c>
      <c r="S127" s="42">
        <f>P127*AR127*Raumgewichte!$E$31</f>
        <v>2286.6666666666665</v>
      </c>
      <c r="X127"/>
      <c r="AP127" s="42">
        <f>S127*CN!$C$3</f>
        <v>948.04546676466657</v>
      </c>
      <c r="AQ127" s="42">
        <f>S127*CN!$C$4</f>
        <v>60.768166666666666</v>
      </c>
      <c r="AR127">
        <v>7</v>
      </c>
    </row>
    <row r="128" spans="1:44" x14ac:dyDescent="0.25">
      <c r="A128">
        <v>127</v>
      </c>
      <c r="B128">
        <v>2009</v>
      </c>
      <c r="C128" t="s">
        <v>35</v>
      </c>
      <c r="E128" t="s">
        <v>310</v>
      </c>
      <c r="F128" s="1">
        <v>1.8</v>
      </c>
      <c r="G128" t="s">
        <v>315</v>
      </c>
      <c r="H128" s="59">
        <v>40001</v>
      </c>
      <c r="K128" s="61"/>
      <c r="L128" s="24" t="s">
        <v>83</v>
      </c>
      <c r="N128" s="24" t="s">
        <v>87</v>
      </c>
      <c r="O128" s="31">
        <v>18</v>
      </c>
      <c r="P128" s="2">
        <f t="shared" si="3"/>
        <v>10</v>
      </c>
      <c r="Q128" s="24" t="s">
        <v>30</v>
      </c>
      <c r="R128" s="31">
        <f>P128*1000</f>
        <v>10000</v>
      </c>
      <c r="S128" s="31">
        <f>R128*X128/100</f>
        <v>1916</v>
      </c>
      <c r="T128" s="24"/>
      <c r="U128" s="24"/>
      <c r="V128" s="24"/>
      <c r="W128" s="24"/>
      <c r="X128" s="27">
        <v>19.16</v>
      </c>
      <c r="Y128" s="27">
        <v>26.51</v>
      </c>
      <c r="Z128" s="27">
        <v>73.489999999999995</v>
      </c>
      <c r="AA128" s="27">
        <v>426.03</v>
      </c>
      <c r="AB128" s="27">
        <v>7.78</v>
      </c>
      <c r="AC128" s="27"/>
      <c r="AD128" s="27">
        <v>29.7</v>
      </c>
      <c r="AE128" s="27">
        <v>7.15</v>
      </c>
      <c r="AF128" s="27" t="s">
        <v>105</v>
      </c>
      <c r="AG128" s="27">
        <v>14.35</v>
      </c>
      <c r="AH128" s="27">
        <v>5.4</v>
      </c>
      <c r="AI128" s="27">
        <v>4.2699999999999996</v>
      </c>
      <c r="AJ128" s="27">
        <v>9.7799999999999994</v>
      </c>
      <c r="AK128" s="27">
        <v>22.83</v>
      </c>
      <c r="AL128" s="27">
        <v>27.4</v>
      </c>
      <c r="AM128" s="27">
        <v>17.78</v>
      </c>
      <c r="AN128" s="27">
        <v>2.48</v>
      </c>
      <c r="AO128" s="24"/>
      <c r="AP128" s="42">
        <f>S128*AA128/1000</f>
        <v>816.27347999999995</v>
      </c>
      <c r="AQ128" s="42">
        <f>S128*AD128/1000</f>
        <v>56.905199999999994</v>
      </c>
      <c r="AR128" t="s">
        <v>190</v>
      </c>
    </row>
    <row r="129" spans="1:44" x14ac:dyDescent="0.25">
      <c r="A129">
        <v>128</v>
      </c>
      <c r="B129">
        <v>2009</v>
      </c>
      <c r="C129" t="s">
        <v>36</v>
      </c>
      <c r="E129" t="s">
        <v>311</v>
      </c>
      <c r="F129" s="1">
        <v>1.8</v>
      </c>
      <c r="G129" t="s">
        <v>314</v>
      </c>
      <c r="H129" s="59">
        <v>39996</v>
      </c>
      <c r="I129" s="1">
        <v>1.74</v>
      </c>
      <c r="J129">
        <v>1</v>
      </c>
      <c r="K129" s="59">
        <v>39998</v>
      </c>
      <c r="L129" t="s">
        <v>322</v>
      </c>
      <c r="N129" t="s">
        <v>85</v>
      </c>
      <c r="O129" s="42">
        <v>5</v>
      </c>
      <c r="P129" s="2">
        <f t="shared" si="3"/>
        <v>2.7777777777777777</v>
      </c>
      <c r="Q129" t="s">
        <v>46</v>
      </c>
      <c r="R129" s="42">
        <f>P129*Raumgewichte!$E$28</f>
        <v>4583.333333333333</v>
      </c>
      <c r="S129" s="42">
        <f>R129*Trockengewichte!$E$5</f>
        <v>3941.6666666666665</v>
      </c>
      <c r="X129"/>
      <c r="AP129" s="42">
        <f>S129*CN!$C$3</f>
        <v>1634.2037382641665</v>
      </c>
      <c r="AQ129" s="42">
        <f>S129*CN!$C$4</f>
        <v>104.74979166666667</v>
      </c>
      <c r="AR129">
        <v>2</v>
      </c>
    </row>
    <row r="130" spans="1:44" x14ac:dyDescent="0.25">
      <c r="A130">
        <v>129</v>
      </c>
      <c r="B130">
        <v>2009</v>
      </c>
      <c r="C130" t="s">
        <v>36</v>
      </c>
      <c r="E130" t="s">
        <v>311</v>
      </c>
      <c r="F130" s="1">
        <v>1.8</v>
      </c>
      <c r="G130" t="s">
        <v>314</v>
      </c>
      <c r="H130" s="59">
        <v>40056</v>
      </c>
      <c r="I130" s="1">
        <v>0.08</v>
      </c>
      <c r="J130">
        <v>2</v>
      </c>
      <c r="K130" s="59">
        <v>40057</v>
      </c>
      <c r="L130" t="s">
        <v>322</v>
      </c>
      <c r="N130" t="s">
        <v>85</v>
      </c>
      <c r="O130" s="42">
        <v>1.5</v>
      </c>
      <c r="P130" s="2">
        <f t="shared" ref="P130:P154" si="4">O130/F130</f>
        <v>0.83333333333333326</v>
      </c>
      <c r="Q130" t="s">
        <v>46</v>
      </c>
      <c r="R130" s="42">
        <f>P130*Raumgewichte!$E$27</f>
        <v>1499.9999999999998</v>
      </c>
      <c r="S130" s="42">
        <f>R130*Trockengewichte!$E$6</f>
        <v>1049.9999999999998</v>
      </c>
      <c r="X130"/>
      <c r="AP130" s="42">
        <f>S130*CN!$C$3</f>
        <v>435.32700004499992</v>
      </c>
      <c r="AQ130" s="42">
        <f>S130*CN!$C$4</f>
        <v>27.903749999999995</v>
      </c>
      <c r="AR130">
        <v>1</v>
      </c>
    </row>
    <row r="131" spans="1:44" x14ac:dyDescent="0.25">
      <c r="A131">
        <v>130</v>
      </c>
      <c r="B131">
        <v>2009</v>
      </c>
      <c r="C131" t="s">
        <v>36</v>
      </c>
      <c r="E131" t="s">
        <v>311</v>
      </c>
      <c r="F131" s="1">
        <v>1.8</v>
      </c>
      <c r="G131" t="s">
        <v>314</v>
      </c>
      <c r="H131" s="59">
        <v>40056</v>
      </c>
      <c r="K131" s="59">
        <v>40058</v>
      </c>
      <c r="L131" t="s">
        <v>40</v>
      </c>
      <c r="N131" t="s">
        <v>85</v>
      </c>
      <c r="O131" s="42">
        <v>2</v>
      </c>
      <c r="P131" s="2">
        <f t="shared" si="4"/>
        <v>1.1111111111111112</v>
      </c>
      <c r="Q131" t="s">
        <v>41</v>
      </c>
      <c r="R131" s="42">
        <f>P131*Raumgewichte!$E$14</f>
        <v>572.22222222222229</v>
      </c>
      <c r="S131" s="42">
        <f>P131*Raumgewichte!$G$14</f>
        <v>211.72222222222226</v>
      </c>
      <c r="X131"/>
      <c r="AP131" s="42">
        <f>S131*CN!$C$3</f>
        <v>87.779428421772238</v>
      </c>
      <c r="AQ131" s="42">
        <f>S131*CN!$C$4</f>
        <v>5.6265180555555565</v>
      </c>
      <c r="AR131">
        <v>2</v>
      </c>
    </row>
    <row r="132" spans="1:44" x14ac:dyDescent="0.25">
      <c r="A132">
        <v>131</v>
      </c>
      <c r="B132">
        <v>2009</v>
      </c>
      <c r="C132" t="s">
        <v>36</v>
      </c>
      <c r="E132" t="s">
        <v>311</v>
      </c>
      <c r="F132" s="1">
        <v>1.8</v>
      </c>
      <c r="G132" t="s">
        <v>315</v>
      </c>
      <c r="H132" s="59">
        <v>39927</v>
      </c>
      <c r="K132" s="61"/>
      <c r="L132" s="24" t="s">
        <v>83</v>
      </c>
      <c r="N132" s="24" t="s">
        <v>87</v>
      </c>
      <c r="O132" s="31">
        <v>24</v>
      </c>
      <c r="P132" s="2">
        <f t="shared" si="4"/>
        <v>13.333333333333332</v>
      </c>
      <c r="Q132" s="24" t="s">
        <v>30</v>
      </c>
      <c r="R132" s="31">
        <f>P132*1000</f>
        <v>13333.333333333332</v>
      </c>
      <c r="S132" s="31">
        <f>R132*X132/100</f>
        <v>3198.6666666666661</v>
      </c>
      <c r="T132" s="24"/>
      <c r="U132" s="24"/>
      <c r="V132" s="24"/>
      <c r="W132" s="24"/>
      <c r="X132" s="27">
        <v>23.99</v>
      </c>
      <c r="Y132" s="27">
        <v>22.86</v>
      </c>
      <c r="Z132" s="27">
        <v>77.14</v>
      </c>
      <c r="AA132" s="27">
        <v>447.19</v>
      </c>
      <c r="AB132" s="27">
        <v>8.31</v>
      </c>
      <c r="AC132" s="27"/>
      <c r="AD132" s="27">
        <v>34.47</v>
      </c>
      <c r="AE132" s="27">
        <v>7.59</v>
      </c>
      <c r="AF132" s="27" t="s">
        <v>105</v>
      </c>
      <c r="AG132" s="27">
        <v>12.97</v>
      </c>
      <c r="AH132" s="27">
        <v>6</v>
      </c>
      <c r="AI132" s="27">
        <v>6.28</v>
      </c>
      <c r="AJ132" s="27">
        <v>14.39</v>
      </c>
      <c r="AK132" s="27">
        <v>42.62</v>
      </c>
      <c r="AL132" s="27">
        <v>51.14</v>
      </c>
      <c r="AM132" s="27">
        <v>22.76</v>
      </c>
      <c r="AN132" s="27">
        <v>5.99</v>
      </c>
      <c r="AO132" s="24"/>
      <c r="AP132" s="42">
        <f>S132*AA132/1000</f>
        <v>1430.4117466666664</v>
      </c>
      <c r="AQ132" s="42">
        <f>S132*AD132/1000</f>
        <v>110.25803999999998</v>
      </c>
      <c r="AR132" t="s">
        <v>190</v>
      </c>
    </row>
    <row r="133" spans="1:44" x14ac:dyDescent="0.25">
      <c r="A133">
        <v>132</v>
      </c>
      <c r="B133">
        <v>2009</v>
      </c>
      <c r="C133" t="s">
        <v>36</v>
      </c>
      <c r="E133" t="s">
        <v>311</v>
      </c>
      <c r="F133" s="1">
        <v>1.8</v>
      </c>
      <c r="G133" t="s">
        <v>315</v>
      </c>
      <c r="H133" s="59">
        <v>40003</v>
      </c>
      <c r="K133" s="61"/>
      <c r="L133" s="24" t="s">
        <v>83</v>
      </c>
      <c r="N133" s="24" t="s">
        <v>87</v>
      </c>
      <c r="O133" s="31">
        <v>34</v>
      </c>
      <c r="P133" s="2">
        <f t="shared" si="4"/>
        <v>18.888888888888889</v>
      </c>
      <c r="Q133" s="24" t="s">
        <v>30</v>
      </c>
      <c r="R133" s="31">
        <f>P133*1000</f>
        <v>18888.888888888891</v>
      </c>
      <c r="S133" s="31">
        <f>R133*X133/100</f>
        <v>3619.1111111111113</v>
      </c>
      <c r="T133" s="24"/>
      <c r="U133" s="24"/>
      <c r="V133" s="24"/>
      <c r="W133" s="24"/>
      <c r="X133" s="27">
        <v>19.16</v>
      </c>
      <c r="Y133" s="27">
        <v>26.51</v>
      </c>
      <c r="Z133" s="27">
        <v>73.489999999999995</v>
      </c>
      <c r="AA133" s="27">
        <v>426.03</v>
      </c>
      <c r="AB133" s="27">
        <v>7.78</v>
      </c>
      <c r="AC133" s="27"/>
      <c r="AD133" s="27">
        <v>29.7</v>
      </c>
      <c r="AE133" s="27">
        <v>7.15</v>
      </c>
      <c r="AF133" s="27" t="s">
        <v>105</v>
      </c>
      <c r="AG133" s="27">
        <v>14.35</v>
      </c>
      <c r="AH133" s="27">
        <v>5.4</v>
      </c>
      <c r="AI133" s="27">
        <v>4.2699999999999996</v>
      </c>
      <c r="AJ133" s="27">
        <v>9.7799999999999994</v>
      </c>
      <c r="AK133" s="27">
        <v>22.83</v>
      </c>
      <c r="AL133" s="27">
        <v>27.4</v>
      </c>
      <c r="AM133" s="27">
        <v>17.78</v>
      </c>
      <c r="AN133" s="27">
        <v>2.48</v>
      </c>
      <c r="AO133" s="24"/>
      <c r="AP133" s="42">
        <f>S133*AA133/1000</f>
        <v>1541.8499066666668</v>
      </c>
      <c r="AQ133" s="42">
        <f>S133*AD133/1000</f>
        <v>107.4876</v>
      </c>
      <c r="AR133" t="s">
        <v>190</v>
      </c>
    </row>
    <row r="134" spans="1:44" x14ac:dyDescent="0.25">
      <c r="A134">
        <v>133</v>
      </c>
      <c r="B134">
        <v>2009</v>
      </c>
      <c r="C134" t="s">
        <v>36</v>
      </c>
      <c r="E134" t="s">
        <v>311</v>
      </c>
      <c r="F134" s="1">
        <v>1.8</v>
      </c>
      <c r="G134" t="s">
        <v>315</v>
      </c>
      <c r="H134" s="59">
        <v>40008</v>
      </c>
      <c r="K134" s="61"/>
      <c r="L134" s="24" t="s">
        <v>84</v>
      </c>
      <c r="M134" t="s">
        <v>319</v>
      </c>
      <c r="N134" s="24" t="s">
        <v>87</v>
      </c>
      <c r="O134" s="31">
        <v>15</v>
      </c>
      <c r="P134" s="2">
        <f t="shared" si="4"/>
        <v>8.3333333333333339</v>
      </c>
      <c r="Q134" s="24" t="s">
        <v>31</v>
      </c>
      <c r="R134" s="31">
        <f>P134*1000</f>
        <v>8333.3333333333339</v>
      </c>
      <c r="S134" s="31">
        <f>R134*Trockengewichte!$E$28</f>
        <v>66.666666666666671</v>
      </c>
      <c r="T134" s="24"/>
      <c r="U134" s="24"/>
      <c r="V134" s="24"/>
      <c r="W134" s="24"/>
      <c r="X134" s="26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42">
        <f>S134*Duengeranalyse!$H$91/1000</f>
        <v>21.235333333333333</v>
      </c>
      <c r="AQ134" s="42">
        <f>S134*Duengeranalyse!$K$91/1000</f>
        <v>5.166666666666667</v>
      </c>
      <c r="AR134" t="s">
        <v>190</v>
      </c>
    </row>
    <row r="135" spans="1:44" x14ac:dyDescent="0.25">
      <c r="A135">
        <v>134</v>
      </c>
      <c r="B135">
        <v>2009</v>
      </c>
      <c r="C135" t="s">
        <v>36</v>
      </c>
      <c r="E135" t="s">
        <v>311</v>
      </c>
      <c r="F135" s="1">
        <v>1.8</v>
      </c>
      <c r="G135" t="s">
        <v>315</v>
      </c>
      <c r="H135" s="59">
        <v>40049</v>
      </c>
      <c r="K135" s="61"/>
      <c r="L135" s="24" t="s">
        <v>84</v>
      </c>
      <c r="M135" t="s">
        <v>319</v>
      </c>
      <c r="N135" s="24" t="s">
        <v>87</v>
      </c>
      <c r="O135" s="31">
        <v>35</v>
      </c>
      <c r="P135" s="2">
        <f t="shared" si="4"/>
        <v>19.444444444444443</v>
      </c>
      <c r="Q135" s="24" t="s">
        <v>31</v>
      </c>
      <c r="R135" s="31">
        <f>P135*1000</f>
        <v>19444.444444444442</v>
      </c>
      <c r="S135" s="31">
        <f>R135*Trockengewichte!$E$28</f>
        <v>155.55555555555554</v>
      </c>
      <c r="T135" s="24"/>
      <c r="U135" s="24"/>
      <c r="V135" s="24"/>
      <c r="W135" s="24"/>
      <c r="X135" s="26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42">
        <f>S135*Duengeranalyse!$H$91/1000</f>
        <v>49.549111111111102</v>
      </c>
      <c r="AQ135" s="42">
        <f>S135*Duengeranalyse!$K$91/1000</f>
        <v>12.055555555555555</v>
      </c>
      <c r="AR135" t="s">
        <v>190</v>
      </c>
    </row>
    <row r="136" spans="1:44" x14ac:dyDescent="0.25">
      <c r="A136">
        <v>135</v>
      </c>
      <c r="B136">
        <v>2009</v>
      </c>
      <c r="C136" t="s">
        <v>36</v>
      </c>
      <c r="E136" t="s">
        <v>311</v>
      </c>
      <c r="F136" s="1">
        <v>1.8</v>
      </c>
      <c r="G136" t="s">
        <v>317</v>
      </c>
      <c r="H136" s="59">
        <v>39927</v>
      </c>
      <c r="L136" t="s">
        <v>329</v>
      </c>
      <c r="P136" s="2">
        <f t="shared" si="4"/>
        <v>0</v>
      </c>
      <c r="R136"/>
      <c r="S136"/>
      <c r="X136"/>
      <c r="AP136"/>
      <c r="AQ136"/>
      <c r="AR136" t="s">
        <v>190</v>
      </c>
    </row>
    <row r="137" spans="1:44" x14ac:dyDescent="0.25">
      <c r="A137">
        <v>136</v>
      </c>
      <c r="B137">
        <v>2010</v>
      </c>
      <c r="C137" t="s">
        <v>20</v>
      </c>
      <c r="E137" t="s">
        <v>311</v>
      </c>
      <c r="F137" s="1">
        <v>1.53</v>
      </c>
      <c r="G137" t="s">
        <v>314</v>
      </c>
      <c r="H137" s="59">
        <v>40365</v>
      </c>
      <c r="J137">
        <v>1</v>
      </c>
      <c r="K137" s="59">
        <v>40368</v>
      </c>
      <c r="L137" t="s">
        <v>45</v>
      </c>
      <c r="N137" t="s">
        <v>85</v>
      </c>
      <c r="O137" s="42">
        <v>4</v>
      </c>
      <c r="P137" s="2">
        <f t="shared" si="4"/>
        <v>2.6143790849673203</v>
      </c>
      <c r="Q137" t="s">
        <v>47</v>
      </c>
      <c r="R137" s="42">
        <f>P137*Raumgewichte!$E$21</f>
        <v>7843.1372549019607</v>
      </c>
      <c r="S137" s="42">
        <f>P137*Raumgewichte!$G$21</f>
        <v>2901.9607843137255</v>
      </c>
      <c r="X137"/>
      <c r="AP137" s="42">
        <f>S137*CN!$C$3</f>
        <v>1203.1446499843137</v>
      </c>
      <c r="AQ137" s="42">
        <f>S137*CN!$C$4</f>
        <v>77.11960784313726</v>
      </c>
      <c r="AR137">
        <v>3</v>
      </c>
    </row>
    <row r="138" spans="1:44" x14ac:dyDescent="0.25">
      <c r="A138">
        <v>137</v>
      </c>
      <c r="B138">
        <v>2010</v>
      </c>
      <c r="C138" t="s">
        <v>20</v>
      </c>
      <c r="E138" t="s">
        <v>311</v>
      </c>
      <c r="F138" s="1">
        <v>1.53</v>
      </c>
      <c r="G138" t="s">
        <v>314</v>
      </c>
      <c r="H138" s="59">
        <v>40425</v>
      </c>
      <c r="J138">
        <v>2</v>
      </c>
      <c r="K138" s="59">
        <v>40427</v>
      </c>
      <c r="L138" t="s">
        <v>322</v>
      </c>
      <c r="N138" t="s">
        <v>85</v>
      </c>
      <c r="O138" s="42">
        <v>3</v>
      </c>
      <c r="P138" s="2">
        <f t="shared" si="4"/>
        <v>1.9607843137254901</v>
      </c>
      <c r="Q138" t="s">
        <v>46</v>
      </c>
      <c r="R138" s="42">
        <f>P138*Raumgewichte!$E$27</f>
        <v>3529.411764705882</v>
      </c>
      <c r="S138" s="42">
        <f>R138*Trockengewichte!$E$6</f>
        <v>2470.5882352941171</v>
      </c>
      <c r="X138"/>
      <c r="AP138" s="42">
        <f>S138*CN!$C$3</f>
        <v>1024.298823635294</v>
      </c>
      <c r="AQ138" s="42">
        <f>S138*CN!$C$4</f>
        <v>65.655882352941163</v>
      </c>
      <c r="AR138">
        <v>2</v>
      </c>
    </row>
    <row r="139" spans="1:44" x14ac:dyDescent="0.25">
      <c r="A139">
        <v>138</v>
      </c>
      <c r="B139">
        <v>2010</v>
      </c>
      <c r="C139" t="s">
        <v>20</v>
      </c>
      <c r="E139" t="s">
        <v>311</v>
      </c>
      <c r="F139" s="1">
        <v>1.53</v>
      </c>
      <c r="G139" t="s">
        <v>314</v>
      </c>
      <c r="H139" s="59">
        <v>40430</v>
      </c>
      <c r="J139">
        <v>2</v>
      </c>
      <c r="K139" s="59">
        <v>40437</v>
      </c>
      <c r="L139" t="s">
        <v>327</v>
      </c>
      <c r="N139" t="s">
        <v>86</v>
      </c>
      <c r="O139" s="42">
        <v>43</v>
      </c>
      <c r="P139" s="2">
        <f t="shared" si="4"/>
        <v>28.104575163398692</v>
      </c>
      <c r="Q139" t="s">
        <v>41</v>
      </c>
      <c r="R139" t="s">
        <v>190</v>
      </c>
      <c r="S139" s="42">
        <f>P139*AR139*Raumgewichte!$E$31</f>
        <v>2360.7843137254904</v>
      </c>
      <c r="X139"/>
      <c r="AP139" s="42">
        <f>S139*CN!$C$3</f>
        <v>978.7744314737256</v>
      </c>
      <c r="AQ139" s="42">
        <f>S139*CN!$C$4</f>
        <v>62.737843137254913</v>
      </c>
      <c r="AR139">
        <v>7</v>
      </c>
    </row>
    <row r="140" spans="1:44" ht="12" customHeight="1" x14ac:dyDescent="0.25">
      <c r="A140">
        <v>139</v>
      </c>
      <c r="B140">
        <v>2010</v>
      </c>
      <c r="C140" t="s">
        <v>20</v>
      </c>
      <c r="E140" t="s">
        <v>311</v>
      </c>
      <c r="F140" s="1">
        <v>1.53</v>
      </c>
      <c r="G140" t="s">
        <v>314</v>
      </c>
      <c r="H140" s="59">
        <v>40440</v>
      </c>
      <c r="J140">
        <v>2</v>
      </c>
      <c r="K140" s="59">
        <v>40442</v>
      </c>
      <c r="L140" t="s">
        <v>327</v>
      </c>
      <c r="N140" t="s">
        <v>86</v>
      </c>
      <c r="O140" s="42">
        <v>43</v>
      </c>
      <c r="P140" s="2">
        <f t="shared" si="4"/>
        <v>28.104575163398692</v>
      </c>
      <c r="Q140" t="s">
        <v>41</v>
      </c>
      <c r="R140" t="s">
        <v>190</v>
      </c>
      <c r="S140" s="42">
        <f>P140*AR140*Raumgewichte!$E$31</f>
        <v>674.50980392156862</v>
      </c>
      <c r="X140"/>
      <c r="AP140" s="42">
        <f>S140*CN!$C$3</f>
        <v>279.64983756392155</v>
      </c>
      <c r="AQ140" s="42">
        <f>S140*CN!$C$4</f>
        <v>17.925098039215687</v>
      </c>
      <c r="AR140">
        <v>2</v>
      </c>
    </row>
    <row r="141" spans="1:44" ht="12" customHeight="1" x14ac:dyDescent="0.25">
      <c r="A141">
        <v>140</v>
      </c>
      <c r="B141">
        <v>2010</v>
      </c>
      <c r="C141" t="s">
        <v>20</v>
      </c>
      <c r="E141" t="s">
        <v>311</v>
      </c>
      <c r="F141" s="1">
        <v>1.53</v>
      </c>
      <c r="G141" t="s">
        <v>315</v>
      </c>
      <c r="H141" s="59">
        <v>40378</v>
      </c>
      <c r="K141" s="61"/>
      <c r="L141" s="24" t="s">
        <v>83</v>
      </c>
      <c r="N141" s="24" t="s">
        <v>87</v>
      </c>
      <c r="O141" s="31">
        <v>22</v>
      </c>
      <c r="P141" s="2">
        <f t="shared" si="4"/>
        <v>14.379084967320262</v>
      </c>
      <c r="Q141" s="24" t="s">
        <v>30</v>
      </c>
      <c r="R141" s="31">
        <f>P141*1000</f>
        <v>14379.084967320261</v>
      </c>
      <c r="S141" s="31">
        <f>R141*Duengeranalyse!$E$74/100</f>
        <v>2855.3479430988077</v>
      </c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42">
        <f>S141*Duengeranalyse!$H$74/1000</f>
        <v>1331.9509511816721</v>
      </c>
      <c r="AQ141" s="42">
        <f>S141*Duengeranalyse!$K$74/1000</f>
        <v>79.701159174073283</v>
      </c>
      <c r="AR141" t="s">
        <v>190</v>
      </c>
    </row>
    <row r="142" spans="1:44" x14ac:dyDescent="0.25">
      <c r="A142">
        <v>141</v>
      </c>
      <c r="B142">
        <v>2010</v>
      </c>
      <c r="C142" t="s">
        <v>35</v>
      </c>
      <c r="E142" t="s">
        <v>310</v>
      </c>
      <c r="F142" s="1">
        <v>1.8</v>
      </c>
      <c r="G142" t="s">
        <v>314</v>
      </c>
      <c r="H142" s="59">
        <v>40365</v>
      </c>
      <c r="J142">
        <v>1</v>
      </c>
      <c r="K142" s="59">
        <v>40367</v>
      </c>
      <c r="L142" t="s">
        <v>45</v>
      </c>
      <c r="N142" t="s">
        <v>85</v>
      </c>
      <c r="O142" s="42">
        <v>4</v>
      </c>
      <c r="P142" s="2">
        <f t="shared" si="4"/>
        <v>2.2222222222222223</v>
      </c>
      <c r="Q142" t="s">
        <v>47</v>
      </c>
      <c r="R142" s="42">
        <f>P142*Raumgewichte!$E$21</f>
        <v>6666.666666666667</v>
      </c>
      <c r="S142" s="42">
        <f>P142*Raumgewichte!$G$21</f>
        <v>2466.666666666667</v>
      </c>
      <c r="X142"/>
      <c r="AP142" s="42">
        <f>S142*CN!$C$3</f>
        <v>1022.6729524866668</v>
      </c>
      <c r="AQ142" s="42">
        <f>S142*CN!$C$4</f>
        <v>65.551666666666677</v>
      </c>
      <c r="AR142">
        <v>2</v>
      </c>
    </row>
    <row r="143" spans="1:44" ht="12" customHeight="1" x14ac:dyDescent="0.25">
      <c r="A143">
        <v>142</v>
      </c>
      <c r="B143">
        <v>2010</v>
      </c>
      <c r="C143" t="s">
        <v>35</v>
      </c>
      <c r="E143" t="s">
        <v>310</v>
      </c>
      <c r="F143" s="1">
        <v>1.8</v>
      </c>
      <c r="G143" t="s">
        <v>314</v>
      </c>
      <c r="H143" s="59">
        <v>40430</v>
      </c>
      <c r="J143">
        <v>2</v>
      </c>
      <c r="K143" s="59">
        <v>40437</v>
      </c>
      <c r="L143" t="s">
        <v>327</v>
      </c>
      <c r="N143" t="s">
        <v>86</v>
      </c>
      <c r="O143" s="42">
        <v>43</v>
      </c>
      <c r="P143" s="2">
        <f t="shared" si="4"/>
        <v>23.888888888888889</v>
      </c>
      <c r="Q143" t="s">
        <v>41</v>
      </c>
      <c r="R143" t="s">
        <v>190</v>
      </c>
      <c r="S143" s="42">
        <f>P143*AR143*Raumgewichte!$E$31</f>
        <v>2006.6666666666667</v>
      </c>
      <c r="X143"/>
      <c r="AP143" s="42">
        <f>S143*CN!$C$3</f>
        <v>831.95826675266665</v>
      </c>
      <c r="AQ143" s="42">
        <f>S143*CN!$C$4</f>
        <v>53.32716666666667</v>
      </c>
      <c r="AR143">
        <v>7</v>
      </c>
    </row>
    <row r="144" spans="1:44" ht="12" customHeight="1" x14ac:dyDescent="0.25">
      <c r="A144">
        <v>143</v>
      </c>
      <c r="B144">
        <v>2010</v>
      </c>
      <c r="C144" t="s">
        <v>35</v>
      </c>
      <c r="E144" t="s">
        <v>310</v>
      </c>
      <c r="F144" s="1">
        <v>1.8</v>
      </c>
      <c r="G144" t="s">
        <v>314</v>
      </c>
      <c r="H144" s="59">
        <v>40440</v>
      </c>
      <c r="J144">
        <v>2</v>
      </c>
      <c r="K144" s="59">
        <v>40442</v>
      </c>
      <c r="L144" t="s">
        <v>327</v>
      </c>
      <c r="N144" t="s">
        <v>86</v>
      </c>
      <c r="O144" s="42">
        <v>43</v>
      </c>
      <c r="P144" s="2">
        <f t="shared" si="4"/>
        <v>23.888888888888889</v>
      </c>
      <c r="Q144" t="s">
        <v>41</v>
      </c>
      <c r="R144" t="s">
        <v>190</v>
      </c>
      <c r="S144" s="42">
        <f>P144*AR144*Raumgewichte!$E$31</f>
        <v>573.33333333333337</v>
      </c>
      <c r="X144"/>
      <c r="AP144" s="42">
        <f>S144*CN!$C$3</f>
        <v>237.70236192933334</v>
      </c>
      <c r="AQ144" s="42">
        <f>S144*CN!$C$4</f>
        <v>15.236333333333334</v>
      </c>
      <c r="AR144">
        <v>2</v>
      </c>
    </row>
    <row r="145" spans="1:44" ht="12" customHeight="1" x14ac:dyDescent="0.25">
      <c r="A145">
        <v>144</v>
      </c>
      <c r="B145">
        <v>2010</v>
      </c>
      <c r="C145" t="s">
        <v>35</v>
      </c>
      <c r="E145" t="s">
        <v>310</v>
      </c>
      <c r="F145" s="1">
        <v>1.8</v>
      </c>
      <c r="G145" t="s">
        <v>315</v>
      </c>
      <c r="H145" s="59">
        <v>40375</v>
      </c>
      <c r="K145" s="61"/>
      <c r="L145" s="24" t="s">
        <v>83</v>
      </c>
      <c r="N145" s="24" t="s">
        <v>87</v>
      </c>
      <c r="O145" s="31">
        <v>22</v>
      </c>
      <c r="P145" s="2">
        <f t="shared" si="4"/>
        <v>12.222222222222221</v>
      </c>
      <c r="Q145" s="24" t="s">
        <v>30</v>
      </c>
      <c r="R145" s="31">
        <f>P145*1000</f>
        <v>12222.222222222221</v>
      </c>
      <c r="S145" s="31">
        <f>R145*Duengeranalyse!$E$74/100</f>
        <v>2427.0457516339866</v>
      </c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42">
        <f>S145*Duengeranalyse!$H$74/1000</f>
        <v>1132.1583085044213</v>
      </c>
      <c r="AQ145" s="42">
        <f>S145*Duengeranalyse!$K$74/1000</f>
        <v>67.745985297962292</v>
      </c>
      <c r="AR145" t="s">
        <v>190</v>
      </c>
    </row>
    <row r="146" spans="1:44" ht="12" customHeight="1" x14ac:dyDescent="0.25">
      <c r="A146">
        <v>145</v>
      </c>
      <c r="B146">
        <v>2010</v>
      </c>
      <c r="C146" t="s">
        <v>35</v>
      </c>
      <c r="E146" t="s">
        <v>310</v>
      </c>
      <c r="F146" s="1">
        <v>1.8</v>
      </c>
      <c r="G146" t="s">
        <v>315</v>
      </c>
      <c r="H146" s="59">
        <v>40478</v>
      </c>
      <c r="K146" s="61"/>
      <c r="L146" s="24" t="s">
        <v>83</v>
      </c>
      <c r="N146" s="24" t="s">
        <v>87</v>
      </c>
      <c r="O146" s="31">
        <v>24</v>
      </c>
      <c r="P146" s="2">
        <f t="shared" si="4"/>
        <v>13.333333333333332</v>
      </c>
      <c r="Q146" s="24" t="s">
        <v>30</v>
      </c>
      <c r="R146" s="31">
        <f>P146*1000</f>
        <v>13333.333333333332</v>
      </c>
      <c r="S146" s="31">
        <f>R146*Duengeranalyse!$E$74/100</f>
        <v>2647.6862745098038</v>
      </c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42">
        <f>S146*Duengeranalyse!$H$74/1000</f>
        <v>1235.0817910957326</v>
      </c>
      <c r="AQ146" s="42">
        <f>S146*Duengeranalyse!$K$74/1000</f>
        <v>73.904711234140692</v>
      </c>
      <c r="AR146" t="s">
        <v>190</v>
      </c>
    </row>
    <row r="147" spans="1:44" x14ac:dyDescent="0.25">
      <c r="A147">
        <v>146</v>
      </c>
      <c r="B147">
        <v>2010</v>
      </c>
      <c r="C147" t="s">
        <v>36</v>
      </c>
      <c r="E147" t="s">
        <v>311</v>
      </c>
      <c r="F147" s="1">
        <v>1.8</v>
      </c>
      <c r="G147" t="s">
        <v>314</v>
      </c>
      <c r="H147" s="59">
        <v>40316</v>
      </c>
      <c r="I147" s="1">
        <v>0.44</v>
      </c>
      <c r="J147">
        <v>1</v>
      </c>
      <c r="K147" s="59">
        <v>40347</v>
      </c>
      <c r="L147" t="s">
        <v>327</v>
      </c>
      <c r="N147" t="s">
        <v>86</v>
      </c>
      <c r="O147" s="42">
        <v>39</v>
      </c>
      <c r="P147" s="2">
        <f t="shared" si="4"/>
        <v>21.666666666666668</v>
      </c>
      <c r="Q147" t="s">
        <v>41</v>
      </c>
      <c r="R147" t="s">
        <v>190</v>
      </c>
      <c r="S147" s="42">
        <f>P147*AR147*Raumgewichte!$E$31</f>
        <v>8060.0000000000009</v>
      </c>
      <c r="X147"/>
      <c r="AP147" s="42">
        <f>S147*CN!$C$3</f>
        <v>3341.6529717740004</v>
      </c>
      <c r="AQ147" s="42">
        <f>S147*CN!$C$4</f>
        <v>214.19450000000003</v>
      </c>
      <c r="AR147">
        <v>31</v>
      </c>
    </row>
    <row r="148" spans="1:44" x14ac:dyDescent="0.25">
      <c r="A148">
        <v>147</v>
      </c>
      <c r="B148">
        <v>2010</v>
      </c>
      <c r="C148" t="s">
        <v>36</v>
      </c>
      <c r="E148" t="s">
        <v>311</v>
      </c>
      <c r="F148" s="1">
        <v>1.8</v>
      </c>
      <c r="G148" t="s">
        <v>314</v>
      </c>
      <c r="H148" s="59">
        <v>40335</v>
      </c>
      <c r="I148" s="1">
        <v>1.3</v>
      </c>
      <c r="J148">
        <v>1</v>
      </c>
      <c r="K148" s="59">
        <v>40347</v>
      </c>
      <c r="L148" t="s">
        <v>327</v>
      </c>
      <c r="N148" t="s">
        <v>86</v>
      </c>
      <c r="O148" s="42">
        <v>50</v>
      </c>
      <c r="P148" s="2">
        <f t="shared" si="4"/>
        <v>27.777777777777779</v>
      </c>
      <c r="Q148" t="s">
        <v>41</v>
      </c>
      <c r="R148" t="s">
        <v>190</v>
      </c>
      <c r="S148" s="42">
        <f>P148*AR148*Raumgewichte!$E$31</f>
        <v>4000.0000000000005</v>
      </c>
      <c r="X148"/>
      <c r="AP148" s="42">
        <f>S148*CN!$C$3</f>
        <v>1658.3885716000002</v>
      </c>
      <c r="AQ148" s="42">
        <f>S148*CN!$C$4</f>
        <v>106.30000000000001</v>
      </c>
      <c r="AR148">
        <v>12</v>
      </c>
    </row>
    <row r="149" spans="1:44" x14ac:dyDescent="0.25">
      <c r="A149">
        <v>148</v>
      </c>
      <c r="B149">
        <v>2010</v>
      </c>
      <c r="C149" t="s">
        <v>36</v>
      </c>
      <c r="E149" t="s">
        <v>311</v>
      </c>
      <c r="F149" s="1">
        <v>1.8</v>
      </c>
      <c r="G149" t="s">
        <v>314</v>
      </c>
      <c r="H149" s="59">
        <v>40415</v>
      </c>
      <c r="J149">
        <v>2</v>
      </c>
      <c r="K149" s="59">
        <v>40416</v>
      </c>
      <c r="L149" t="s">
        <v>40</v>
      </c>
      <c r="N149" t="s">
        <v>85</v>
      </c>
      <c r="O149" s="42">
        <v>13</v>
      </c>
      <c r="P149" s="2">
        <f t="shared" si="4"/>
        <v>7.2222222222222223</v>
      </c>
      <c r="Q149" t="s">
        <v>41</v>
      </c>
      <c r="R149" s="42">
        <f>P149*Raumgewichte!$E$14</f>
        <v>3719.4444444444443</v>
      </c>
      <c r="S149" s="42">
        <f>P149*Raumgewichte!$G$14</f>
        <v>1376.1944444444446</v>
      </c>
      <c r="X149"/>
      <c r="AP149" s="42">
        <f>S149*CN!$C$3</f>
        <v>570.56628474151944</v>
      </c>
      <c r="AQ149" s="42">
        <f>S149*CN!$C$4</f>
        <v>36.57236736111112</v>
      </c>
      <c r="AR149">
        <v>1</v>
      </c>
    </row>
    <row r="150" spans="1:44" x14ac:dyDescent="0.25">
      <c r="A150">
        <v>149</v>
      </c>
      <c r="B150">
        <v>2010</v>
      </c>
      <c r="C150" t="s">
        <v>36</v>
      </c>
      <c r="E150" t="s">
        <v>311</v>
      </c>
      <c r="F150" s="1">
        <v>1.8</v>
      </c>
      <c r="G150" t="s">
        <v>314</v>
      </c>
      <c r="H150" s="59">
        <v>40452</v>
      </c>
      <c r="I150" s="1">
        <v>1.74</v>
      </c>
      <c r="J150">
        <v>3</v>
      </c>
      <c r="K150" s="59">
        <v>40457</v>
      </c>
      <c r="L150" t="s">
        <v>327</v>
      </c>
      <c r="N150" t="s">
        <v>86</v>
      </c>
      <c r="O150" s="42">
        <v>43</v>
      </c>
      <c r="P150" s="2">
        <f t="shared" si="4"/>
        <v>23.888888888888889</v>
      </c>
      <c r="Q150" t="s">
        <v>41</v>
      </c>
      <c r="R150" t="s">
        <v>190</v>
      </c>
      <c r="S150" s="42">
        <f>P150*AR150*Raumgewichte!$E$31</f>
        <v>1433.3333333333333</v>
      </c>
      <c r="X150"/>
      <c r="AP150" s="42">
        <f>S150*CN!$C$3</f>
        <v>594.25590482333325</v>
      </c>
      <c r="AQ150" s="42">
        <f>S150*CN!$C$4</f>
        <v>38.090833333333336</v>
      </c>
      <c r="AR150">
        <v>5</v>
      </c>
    </row>
    <row r="151" spans="1:44" ht="12" customHeight="1" x14ac:dyDescent="0.25">
      <c r="A151">
        <v>150</v>
      </c>
      <c r="B151">
        <v>2010</v>
      </c>
      <c r="C151" t="s">
        <v>36</v>
      </c>
      <c r="E151" t="s">
        <v>311</v>
      </c>
      <c r="F151" s="1">
        <v>1.8</v>
      </c>
      <c r="G151" t="s">
        <v>315</v>
      </c>
      <c r="H151" s="59">
        <v>40364</v>
      </c>
      <c r="I151" s="1">
        <v>1.74</v>
      </c>
      <c r="K151" s="61"/>
      <c r="L151" s="24" t="s">
        <v>83</v>
      </c>
      <c r="N151" s="24" t="s">
        <v>87</v>
      </c>
      <c r="O151" s="42">
        <v>12</v>
      </c>
      <c r="P151" s="2">
        <f t="shared" si="4"/>
        <v>6.6666666666666661</v>
      </c>
      <c r="Q151" s="24" t="s">
        <v>30</v>
      </c>
      <c r="R151" s="31">
        <f>P151*1000</f>
        <v>6666.6666666666661</v>
      </c>
      <c r="S151" s="31">
        <f>R151*Duengeranalyse!$E$74/100</f>
        <v>1323.8431372549019</v>
      </c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42">
        <f>S151*Duengeranalyse!$H$74/1000</f>
        <v>617.54089554786628</v>
      </c>
      <c r="AQ151" s="42">
        <f>S151*Duengeranalyse!$K$74/1000</f>
        <v>36.952355617070346</v>
      </c>
      <c r="AR151" t="s">
        <v>190</v>
      </c>
    </row>
    <row r="152" spans="1:44" x14ac:dyDescent="0.25">
      <c r="A152">
        <v>151</v>
      </c>
      <c r="B152">
        <v>2010</v>
      </c>
      <c r="C152" t="s">
        <v>36</v>
      </c>
      <c r="E152" t="s">
        <v>311</v>
      </c>
      <c r="F152" s="1">
        <v>1.8</v>
      </c>
      <c r="G152" t="s">
        <v>315</v>
      </c>
      <c r="H152" s="59">
        <v>40432</v>
      </c>
      <c r="I152" s="1">
        <v>1.74</v>
      </c>
      <c r="K152" s="61"/>
      <c r="L152" s="24" t="s">
        <v>84</v>
      </c>
      <c r="M152" t="s">
        <v>319</v>
      </c>
      <c r="N152" s="24" t="s">
        <v>87</v>
      </c>
      <c r="O152" s="42">
        <v>90</v>
      </c>
      <c r="P152" s="2">
        <f t="shared" si="4"/>
        <v>50</v>
      </c>
      <c r="Q152" s="24" t="s">
        <v>31</v>
      </c>
      <c r="R152" s="31">
        <f>P152*1000</f>
        <v>50000</v>
      </c>
      <c r="S152" s="31">
        <f>R152*Trockengewichte!$E$28</f>
        <v>400</v>
      </c>
      <c r="T152" s="24"/>
      <c r="U152" s="24"/>
      <c r="V152" s="24"/>
      <c r="W152" s="24"/>
      <c r="X152" s="26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42">
        <f>S152*Duengeranalyse!$H$91/1000</f>
        <v>127.41199999999999</v>
      </c>
      <c r="AQ152" s="42">
        <f>S152*Duengeranalyse!$K$91/1000</f>
        <v>31</v>
      </c>
      <c r="AR152" t="s">
        <v>190</v>
      </c>
    </row>
    <row r="153" spans="1:44" ht="15" customHeight="1" x14ac:dyDescent="0.25">
      <c r="A153">
        <v>152</v>
      </c>
      <c r="B153">
        <v>2011</v>
      </c>
      <c r="C153" t="s">
        <v>20</v>
      </c>
      <c r="E153" t="s">
        <v>311</v>
      </c>
      <c r="F153" s="1">
        <v>1.53</v>
      </c>
      <c r="G153" t="s">
        <v>314</v>
      </c>
      <c r="H153" s="59">
        <v>40667</v>
      </c>
      <c r="I153" s="1">
        <v>1</v>
      </c>
      <c r="J153">
        <v>1</v>
      </c>
      <c r="K153" s="59">
        <v>40672</v>
      </c>
      <c r="L153" t="s">
        <v>86</v>
      </c>
      <c r="M153" t="s">
        <v>51</v>
      </c>
      <c r="N153" t="s">
        <v>86</v>
      </c>
      <c r="O153" s="42">
        <v>56</v>
      </c>
      <c r="P153" s="2">
        <f t="shared" si="4"/>
        <v>36.601307189542482</v>
      </c>
      <c r="Q153" t="s">
        <v>41</v>
      </c>
      <c r="R153" t="s">
        <v>190</v>
      </c>
      <c r="S153" s="42">
        <f>P153*AR153*Raumgewichte!$E$31</f>
        <v>2196.0784313725489</v>
      </c>
      <c r="X153"/>
      <c r="AP153" s="42">
        <f>S153*CN!$C$3</f>
        <v>910.48784323137249</v>
      </c>
      <c r="AQ153" s="42">
        <f>S153*CN!$C$4</f>
        <v>58.360784313725489</v>
      </c>
      <c r="AR153">
        <v>5</v>
      </c>
    </row>
    <row r="154" spans="1:44" ht="15" customHeight="1" x14ac:dyDescent="0.25">
      <c r="A154">
        <v>153</v>
      </c>
      <c r="B154">
        <v>2011</v>
      </c>
      <c r="C154" t="s">
        <v>20</v>
      </c>
      <c r="E154" t="s">
        <v>311</v>
      </c>
      <c r="F154" s="1">
        <v>1.53</v>
      </c>
      <c r="G154" t="s">
        <v>314</v>
      </c>
      <c r="H154" s="59">
        <v>40705</v>
      </c>
      <c r="I154" s="1">
        <v>1</v>
      </c>
      <c r="J154">
        <v>2</v>
      </c>
      <c r="K154" s="59">
        <v>40708</v>
      </c>
      <c r="L154" t="s">
        <v>86</v>
      </c>
      <c r="M154" t="s">
        <v>52</v>
      </c>
      <c r="N154" t="s">
        <v>86</v>
      </c>
      <c r="O154" s="42">
        <v>40</v>
      </c>
      <c r="P154" s="2">
        <f t="shared" si="4"/>
        <v>26.143790849673202</v>
      </c>
      <c r="Q154" t="s">
        <v>41</v>
      </c>
      <c r="R154" t="s">
        <v>190</v>
      </c>
      <c r="S154" s="42">
        <f>P154*AR154*Raumgewichte!$E$31</f>
        <v>941.17647058823536</v>
      </c>
      <c r="X154"/>
      <c r="AP154" s="42">
        <f>S154*CN!$C$3</f>
        <v>390.20907567058828</v>
      </c>
      <c r="AQ154" s="42">
        <f>S154*CN!$C$4</f>
        <v>25.011764705882356</v>
      </c>
      <c r="AR154">
        <v>3</v>
      </c>
    </row>
    <row r="155" spans="1:44" x14ac:dyDescent="0.25">
      <c r="A155">
        <v>154</v>
      </c>
      <c r="B155">
        <v>2011</v>
      </c>
      <c r="C155" t="s">
        <v>20</v>
      </c>
      <c r="E155" t="s">
        <v>311</v>
      </c>
      <c r="F155" s="1">
        <v>1.53</v>
      </c>
      <c r="G155" t="s">
        <v>314</v>
      </c>
      <c r="H155" s="59">
        <v>40726</v>
      </c>
      <c r="I155" s="1">
        <v>0.5</v>
      </c>
      <c r="L155" t="s">
        <v>326</v>
      </c>
      <c r="N155" t="s">
        <v>85</v>
      </c>
      <c r="O155" s="42">
        <v>30</v>
      </c>
      <c r="P155" s="2">
        <v>60</v>
      </c>
      <c r="Q155" t="s">
        <v>53</v>
      </c>
      <c r="R155" s="42">
        <f>P155*100</f>
        <v>6000</v>
      </c>
      <c r="S155" s="42">
        <f>R155*Trockengewichte!$E$7</f>
        <v>2220</v>
      </c>
      <c r="X155"/>
      <c r="AP155" s="42">
        <f>S155*CN!$C$3</f>
        <v>920.405657238</v>
      </c>
      <c r="AQ155" s="42">
        <f>S155*CN!$C$4</f>
        <v>58.996500000000005</v>
      </c>
      <c r="AR155" t="s">
        <v>190</v>
      </c>
    </row>
    <row r="156" spans="1:44" ht="15" customHeight="1" x14ac:dyDescent="0.25">
      <c r="A156">
        <v>155</v>
      </c>
      <c r="B156">
        <v>2011</v>
      </c>
      <c r="C156" t="s">
        <v>20</v>
      </c>
      <c r="E156" t="s">
        <v>311</v>
      </c>
      <c r="F156" s="1">
        <v>1.53</v>
      </c>
      <c r="G156" t="s">
        <v>314</v>
      </c>
      <c r="H156" s="59">
        <v>40781</v>
      </c>
      <c r="I156" s="1">
        <v>1.4</v>
      </c>
      <c r="J156">
        <v>3</v>
      </c>
      <c r="K156" s="59">
        <v>40784</v>
      </c>
      <c r="L156" t="s">
        <v>86</v>
      </c>
      <c r="M156" t="s">
        <v>54</v>
      </c>
      <c r="N156" t="s">
        <v>86</v>
      </c>
      <c r="O156" s="42">
        <v>54</v>
      </c>
      <c r="P156" s="2">
        <f>O156/F156</f>
        <v>35.294117647058826</v>
      </c>
      <c r="Q156" t="s">
        <v>41</v>
      </c>
      <c r="R156" t="s">
        <v>190</v>
      </c>
      <c r="S156" s="42">
        <f>P156*AR156*Raumgewichte!$E$31</f>
        <v>1270.5882352941178</v>
      </c>
      <c r="X156"/>
      <c r="AP156" s="42">
        <f>S156*CN!$C$3</f>
        <v>526.78225215529415</v>
      </c>
      <c r="AQ156" s="42">
        <f>S156*CN!$C$4</f>
        <v>33.765882352941183</v>
      </c>
      <c r="AR156">
        <v>3</v>
      </c>
    </row>
    <row r="157" spans="1:44" x14ac:dyDescent="0.25">
      <c r="A157">
        <v>156</v>
      </c>
      <c r="B157">
        <v>2011</v>
      </c>
      <c r="C157" t="s">
        <v>35</v>
      </c>
      <c r="E157" t="s">
        <v>310</v>
      </c>
      <c r="F157" s="1">
        <v>1.8</v>
      </c>
      <c r="G157" t="s">
        <v>314</v>
      </c>
      <c r="H157" s="59">
        <v>40722</v>
      </c>
      <c r="I157" s="1">
        <v>0.8</v>
      </c>
      <c r="L157" t="s">
        <v>322</v>
      </c>
      <c r="N157" t="s">
        <v>85</v>
      </c>
      <c r="O157" s="42">
        <v>50.77</v>
      </c>
      <c r="P157" s="2">
        <v>63.46</v>
      </c>
      <c r="Q157" t="s">
        <v>55</v>
      </c>
      <c r="R157" s="42">
        <f>P157*100</f>
        <v>6346</v>
      </c>
      <c r="S157" s="42">
        <f>R157*Trockengewichte!$E$5</f>
        <v>5457.5599999999995</v>
      </c>
      <c r="X157"/>
      <c r="AP157" s="42">
        <f>S157*CN!$C$3</f>
        <v>2262.6887832053239</v>
      </c>
      <c r="AQ157" s="42">
        <f>S157*CN!$C$4</f>
        <v>145.03465699999998</v>
      </c>
      <c r="AR157" t="s">
        <v>190</v>
      </c>
    </row>
    <row r="158" spans="1:44" x14ac:dyDescent="0.25">
      <c r="A158">
        <v>157</v>
      </c>
      <c r="B158">
        <v>2011</v>
      </c>
      <c r="C158" t="s">
        <v>35</v>
      </c>
      <c r="E158" t="s">
        <v>310</v>
      </c>
      <c r="F158" s="1">
        <v>1.8</v>
      </c>
      <c r="G158" t="s">
        <v>314</v>
      </c>
      <c r="H158" s="59">
        <v>40728</v>
      </c>
      <c r="I158" s="1">
        <v>1</v>
      </c>
      <c r="L158" t="s">
        <v>326</v>
      </c>
      <c r="N158" t="s">
        <v>85</v>
      </c>
      <c r="O158" s="42">
        <v>60</v>
      </c>
      <c r="P158" s="2">
        <v>60</v>
      </c>
      <c r="Q158" t="s">
        <v>53</v>
      </c>
      <c r="R158" s="42">
        <f>P158*100</f>
        <v>6000</v>
      </c>
      <c r="S158" s="42">
        <f>R158*Trockengewichte!$E$7</f>
        <v>2220</v>
      </c>
      <c r="X158"/>
      <c r="AP158" s="42">
        <f>S158*CN!$C$3</f>
        <v>920.405657238</v>
      </c>
      <c r="AQ158" s="42">
        <f>S158*CN!$C$4</f>
        <v>58.996500000000005</v>
      </c>
      <c r="AR158" t="s">
        <v>190</v>
      </c>
    </row>
    <row r="159" spans="1:44" ht="15" customHeight="1" x14ac:dyDescent="0.25">
      <c r="A159">
        <v>158</v>
      </c>
      <c r="B159">
        <v>2011</v>
      </c>
      <c r="C159" t="s">
        <v>35</v>
      </c>
      <c r="E159" t="s">
        <v>310</v>
      </c>
      <c r="F159" s="1">
        <v>1.8</v>
      </c>
      <c r="G159" t="s">
        <v>314</v>
      </c>
      <c r="H159" s="59">
        <v>40785</v>
      </c>
      <c r="I159" s="1">
        <v>1.6</v>
      </c>
      <c r="J159">
        <v>2</v>
      </c>
      <c r="K159" s="59">
        <v>40789</v>
      </c>
      <c r="L159" t="s">
        <v>86</v>
      </c>
      <c r="M159" t="s">
        <v>54</v>
      </c>
      <c r="N159" t="s">
        <v>86</v>
      </c>
      <c r="O159" s="42">
        <v>54</v>
      </c>
      <c r="P159" s="2">
        <f>O159/F159</f>
        <v>30</v>
      </c>
      <c r="Q159" t="s">
        <v>41</v>
      </c>
      <c r="R159" t="s">
        <v>190</v>
      </c>
      <c r="S159" s="42">
        <f>P159*AR159*Raumgewichte!$E$31</f>
        <v>1440</v>
      </c>
      <c r="X159"/>
      <c r="AP159" s="42">
        <f>S159*CN!$C$3</f>
        <v>597.01988577600002</v>
      </c>
      <c r="AQ159" s="42">
        <f>S159*CN!$C$4</f>
        <v>38.268000000000001</v>
      </c>
      <c r="AR159">
        <v>4</v>
      </c>
    </row>
    <row r="160" spans="1:44" x14ac:dyDescent="0.25">
      <c r="A160">
        <v>159</v>
      </c>
      <c r="B160">
        <v>2011</v>
      </c>
      <c r="C160" t="s">
        <v>36</v>
      </c>
      <c r="E160" t="s">
        <v>311</v>
      </c>
      <c r="F160" s="1">
        <v>1.8</v>
      </c>
      <c r="G160" t="s">
        <v>315</v>
      </c>
      <c r="H160" s="59">
        <v>40625</v>
      </c>
      <c r="I160" s="1">
        <v>1.7000000000000002</v>
      </c>
      <c r="K160" s="61"/>
      <c r="L160" s="24" t="s">
        <v>84</v>
      </c>
      <c r="N160" s="24" t="s">
        <v>87</v>
      </c>
      <c r="O160" s="42">
        <v>100</v>
      </c>
      <c r="P160" s="25">
        <v>58.82</v>
      </c>
      <c r="Q160" s="24" t="s">
        <v>31</v>
      </c>
      <c r="R160" s="24">
        <f>P160*1000</f>
        <v>58820</v>
      </c>
      <c r="S160" s="31">
        <f>R160*Trockengewichte!$E$28</f>
        <v>470.56</v>
      </c>
      <c r="T160" s="24">
        <v>139.1</v>
      </c>
      <c r="U160" s="24">
        <v>105.9</v>
      </c>
      <c r="V160" s="24">
        <v>470.6</v>
      </c>
      <c r="W160" s="24">
        <v>29.4</v>
      </c>
      <c r="X160" s="26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42">
        <f>S160*Duengeranalyse!$H$91/1000</f>
        <v>149.88747679999997</v>
      </c>
      <c r="AQ160" s="42">
        <f>S160*Duengeranalyse!$K$91/1000</f>
        <v>36.468400000000003</v>
      </c>
      <c r="AR160" t="s">
        <v>190</v>
      </c>
    </row>
    <row r="161" spans="1:44" x14ac:dyDescent="0.25">
      <c r="A161">
        <v>160</v>
      </c>
      <c r="B161">
        <v>2011</v>
      </c>
      <c r="C161" t="s">
        <v>36</v>
      </c>
      <c r="E161" t="s">
        <v>311</v>
      </c>
      <c r="F161" s="1">
        <v>1.8</v>
      </c>
      <c r="G161" t="s">
        <v>315</v>
      </c>
      <c r="H161" s="59">
        <v>40759</v>
      </c>
      <c r="I161" s="1">
        <v>1.7000000000000002</v>
      </c>
      <c r="K161" s="61"/>
      <c r="L161" s="24" t="s">
        <v>83</v>
      </c>
      <c r="N161" s="24" t="s">
        <v>87</v>
      </c>
      <c r="O161" s="42">
        <v>8.16</v>
      </c>
      <c r="P161" s="25">
        <v>4.8</v>
      </c>
      <c r="Q161" s="24" t="s">
        <v>30</v>
      </c>
      <c r="R161" s="31">
        <f>P161*1000</f>
        <v>4800</v>
      </c>
      <c r="S161" s="31">
        <f>R161*Duengeranalyse!$E$74/100</f>
        <v>953.16705882352937</v>
      </c>
      <c r="T161" s="24">
        <v>6.4</v>
      </c>
      <c r="U161" s="24">
        <v>10.6</v>
      </c>
      <c r="V161" s="24">
        <v>51.8</v>
      </c>
      <c r="W161" s="24">
        <v>3.4</v>
      </c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42">
        <f>S161*Duengeranalyse!$H$74/1000</f>
        <v>444.62944479446367</v>
      </c>
      <c r="AQ161" s="42">
        <f>S161*Duengeranalyse!$K$74/1000</f>
        <v>26.605696044290649</v>
      </c>
      <c r="AR161" t="s">
        <v>190</v>
      </c>
    </row>
    <row r="162" spans="1:44" x14ac:dyDescent="0.25">
      <c r="A162">
        <v>161</v>
      </c>
      <c r="B162">
        <v>2011</v>
      </c>
      <c r="C162" t="s">
        <v>36</v>
      </c>
      <c r="E162" t="s">
        <v>311</v>
      </c>
      <c r="F162" s="1">
        <v>1.8</v>
      </c>
      <c r="G162" t="s">
        <v>314</v>
      </c>
      <c r="H162" s="59">
        <v>40672</v>
      </c>
      <c r="I162" s="1">
        <v>0.8</v>
      </c>
      <c r="J162">
        <v>1</v>
      </c>
      <c r="K162" s="59">
        <v>40676</v>
      </c>
      <c r="L162" t="s">
        <v>86</v>
      </c>
      <c r="M162" t="s">
        <v>51</v>
      </c>
      <c r="N162" t="s">
        <v>86</v>
      </c>
      <c r="O162" s="42">
        <v>56</v>
      </c>
      <c r="P162" s="2">
        <f>O162/F162</f>
        <v>31.111111111111111</v>
      </c>
      <c r="Q162" t="s">
        <v>41</v>
      </c>
      <c r="R162" t="s">
        <v>190</v>
      </c>
      <c r="S162" s="42">
        <f>P162*AR162*Raumgewichte!$E$31</f>
        <v>1493.3333333333333</v>
      </c>
      <c r="X162"/>
      <c r="AP162" s="42">
        <f>S162*CN!$C$3</f>
        <v>619.13173339733328</v>
      </c>
      <c r="AQ162" s="42">
        <f>S162*CN!$C$4</f>
        <v>39.685333333333332</v>
      </c>
      <c r="AR162">
        <v>4</v>
      </c>
    </row>
    <row r="163" spans="1:44" x14ac:dyDescent="0.25">
      <c r="A163">
        <v>162</v>
      </c>
      <c r="B163">
        <v>2011</v>
      </c>
      <c r="C163" t="s">
        <v>36</v>
      </c>
      <c r="E163" t="s">
        <v>311</v>
      </c>
      <c r="F163" s="1">
        <v>1.8</v>
      </c>
      <c r="G163" t="s">
        <v>314</v>
      </c>
      <c r="H163" s="59">
        <v>40692</v>
      </c>
      <c r="I163" s="1">
        <v>1.7000000000000002</v>
      </c>
      <c r="J163">
        <v>2</v>
      </c>
      <c r="K163" s="59">
        <v>40705</v>
      </c>
      <c r="L163" t="s">
        <v>86</v>
      </c>
      <c r="M163" t="s">
        <v>58</v>
      </c>
      <c r="N163" t="s">
        <v>86</v>
      </c>
      <c r="O163" s="42">
        <v>57</v>
      </c>
      <c r="P163" s="2">
        <f>O163/F163</f>
        <v>31.666666666666664</v>
      </c>
      <c r="Q163" t="s">
        <v>41</v>
      </c>
      <c r="R163" t="s">
        <v>190</v>
      </c>
      <c r="S163" s="42">
        <f>P163*AR163*Raumgewichte!$E$31</f>
        <v>4940</v>
      </c>
      <c r="X163"/>
      <c r="AP163" s="42">
        <f>S163*CN!$C$3</f>
        <v>2048.1098859260001</v>
      </c>
      <c r="AQ163" s="42">
        <f>S163*CN!$C$4</f>
        <v>131.28050000000002</v>
      </c>
      <c r="AR163">
        <v>13</v>
      </c>
    </row>
    <row r="164" spans="1:44" x14ac:dyDescent="0.25">
      <c r="A164">
        <v>163</v>
      </c>
      <c r="B164">
        <v>2011</v>
      </c>
      <c r="C164" t="s">
        <v>36</v>
      </c>
      <c r="E164" t="s">
        <v>311</v>
      </c>
      <c r="F164" s="1">
        <v>1.8</v>
      </c>
      <c r="G164" t="s">
        <v>314</v>
      </c>
      <c r="H164" s="59">
        <v>40757</v>
      </c>
      <c r="I164" s="1">
        <v>1.7000000000000002</v>
      </c>
      <c r="L164" t="s">
        <v>322</v>
      </c>
      <c r="N164" t="s">
        <v>85</v>
      </c>
      <c r="O164" s="42">
        <v>90</v>
      </c>
      <c r="P164" s="2">
        <v>52.94</v>
      </c>
      <c r="Q164" t="s">
        <v>53</v>
      </c>
      <c r="R164" s="42">
        <f>P164*100</f>
        <v>5294</v>
      </c>
      <c r="S164" s="42">
        <f>R164*Trockengewichte!$E$6</f>
        <v>3705.7999999999997</v>
      </c>
      <c r="X164"/>
      <c r="AP164" s="42">
        <f>S164*CN!$C$3</f>
        <v>1536.4140921588198</v>
      </c>
      <c r="AQ164" s="42">
        <f>S164*CN!$C$4</f>
        <v>98.481634999999997</v>
      </c>
      <c r="AR164" t="s">
        <v>190</v>
      </c>
    </row>
    <row r="165" spans="1:44" x14ac:dyDescent="0.25">
      <c r="A165">
        <v>164</v>
      </c>
      <c r="B165">
        <v>2011</v>
      </c>
      <c r="C165" t="s">
        <v>36</v>
      </c>
      <c r="E165" t="s">
        <v>311</v>
      </c>
      <c r="F165" s="1">
        <v>1.8</v>
      </c>
      <c r="G165" t="s">
        <v>314</v>
      </c>
      <c r="H165" s="59">
        <v>40801</v>
      </c>
      <c r="I165" s="1">
        <v>1.7000000000000002</v>
      </c>
      <c r="J165">
        <v>4</v>
      </c>
      <c r="K165" s="59">
        <v>40803</v>
      </c>
      <c r="L165" t="s">
        <v>86</v>
      </c>
      <c r="M165" t="s">
        <v>54</v>
      </c>
      <c r="N165" t="s">
        <v>86</v>
      </c>
      <c r="O165" s="42">
        <v>57</v>
      </c>
      <c r="P165" s="2">
        <f>O165/F165</f>
        <v>31.666666666666664</v>
      </c>
      <c r="Q165" t="s">
        <v>41</v>
      </c>
      <c r="R165" t="s">
        <v>190</v>
      </c>
      <c r="S165" s="42">
        <f>P165*AR165*Raumgewichte!$E$31</f>
        <v>760</v>
      </c>
      <c r="X165"/>
      <c r="AP165" s="42">
        <f>S165*CN!$C$3</f>
        <v>315.09382860400001</v>
      </c>
      <c r="AQ165" s="42">
        <f>S165*CN!$C$4</f>
        <v>20.197000000000003</v>
      </c>
      <c r="AR165">
        <v>2</v>
      </c>
    </row>
    <row r="166" spans="1:44" x14ac:dyDescent="0.25">
      <c r="A166">
        <v>165</v>
      </c>
      <c r="B166">
        <v>2012</v>
      </c>
      <c r="C166" s="7" t="s">
        <v>20</v>
      </c>
      <c r="E166" t="s">
        <v>310</v>
      </c>
      <c r="F166" s="1">
        <v>1.28</v>
      </c>
      <c r="G166" t="s">
        <v>315</v>
      </c>
      <c r="H166" s="59">
        <v>41108</v>
      </c>
      <c r="I166" s="1">
        <v>1.28</v>
      </c>
      <c r="K166" s="61"/>
      <c r="L166" s="24" t="s">
        <v>83</v>
      </c>
      <c r="N166" s="24" t="s">
        <v>87</v>
      </c>
      <c r="O166" s="31">
        <v>12</v>
      </c>
      <c r="P166" s="25">
        <v>9.3800000000000008</v>
      </c>
      <c r="Q166" s="24" t="s">
        <v>30</v>
      </c>
      <c r="R166" s="31">
        <f>P166*1000</f>
        <v>9380</v>
      </c>
      <c r="S166" s="31">
        <f>R166*Duengeranalyse!$E$74/100</f>
        <v>1862.6472941176469</v>
      </c>
      <c r="T166" s="24">
        <v>12.4</v>
      </c>
      <c r="U166" s="24">
        <v>20.6</v>
      </c>
      <c r="V166" s="24">
        <v>101.3</v>
      </c>
      <c r="W166" s="24">
        <v>6.6</v>
      </c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42">
        <f>S166*Duengeranalyse!$H$74/1000</f>
        <v>868.88004003584774</v>
      </c>
      <c r="AQ166" s="42">
        <f>S166*Duengeranalyse!$K$74/1000</f>
        <v>51.991964353217973</v>
      </c>
      <c r="AR166" t="s">
        <v>190</v>
      </c>
    </row>
    <row r="167" spans="1:44" x14ac:dyDescent="0.25">
      <c r="A167">
        <v>166</v>
      </c>
      <c r="B167">
        <v>2012</v>
      </c>
      <c r="C167" t="s">
        <v>20</v>
      </c>
      <c r="E167" t="s">
        <v>310</v>
      </c>
      <c r="F167" s="1">
        <v>1.28</v>
      </c>
      <c r="G167" t="s">
        <v>314</v>
      </c>
      <c r="H167" s="59">
        <v>41032</v>
      </c>
      <c r="I167" s="1">
        <v>1.28</v>
      </c>
      <c r="J167">
        <v>1</v>
      </c>
      <c r="K167" s="59">
        <v>41034</v>
      </c>
      <c r="L167" t="s">
        <v>86</v>
      </c>
      <c r="M167" t="s">
        <v>59</v>
      </c>
      <c r="N167" t="s">
        <v>86</v>
      </c>
      <c r="O167" s="42">
        <v>41</v>
      </c>
      <c r="P167" s="2">
        <f>O167/F167</f>
        <v>32.03125</v>
      </c>
      <c r="Q167" t="s">
        <v>41</v>
      </c>
      <c r="R167" t="s">
        <v>190</v>
      </c>
      <c r="S167" s="42">
        <f>P167*AR167*Raumgewichte!$E$31</f>
        <v>768.75</v>
      </c>
      <c r="X167"/>
      <c r="AP167" s="42">
        <f>S167*CN!$C$3</f>
        <v>318.721553604375</v>
      </c>
      <c r="AQ167" s="42">
        <f>S167*CN!$C$4</f>
        <v>20.42953125</v>
      </c>
      <c r="AR167">
        <v>2</v>
      </c>
    </row>
    <row r="168" spans="1:44" x14ac:dyDescent="0.25">
      <c r="A168">
        <v>167</v>
      </c>
      <c r="B168">
        <v>2012</v>
      </c>
      <c r="C168" t="s">
        <v>20</v>
      </c>
      <c r="E168" t="s">
        <v>310</v>
      </c>
      <c r="F168" s="1">
        <v>1.28</v>
      </c>
      <c r="G168" t="s">
        <v>314</v>
      </c>
      <c r="H168" s="59">
        <v>41107</v>
      </c>
      <c r="I168" s="1">
        <v>1.28</v>
      </c>
      <c r="L168" t="s">
        <v>322</v>
      </c>
      <c r="N168" t="s">
        <v>85</v>
      </c>
      <c r="O168" s="42">
        <v>45</v>
      </c>
      <c r="P168" s="2">
        <v>35.159999999999997</v>
      </c>
      <c r="Q168" t="s">
        <v>53</v>
      </c>
      <c r="R168" s="42">
        <f>P168*100</f>
        <v>3515.9999999999995</v>
      </c>
      <c r="S168" s="42">
        <f>R168*Trockengewichte!$E$5</f>
        <v>3023.7599999999998</v>
      </c>
      <c r="X168"/>
      <c r="AP168" s="42">
        <f>S168*CN!$C$3</f>
        <v>1253.6422568153039</v>
      </c>
      <c r="AQ168" s="42">
        <f>S168*CN!$C$4</f>
        <v>80.356421999999995</v>
      </c>
      <c r="AR168" t="s">
        <v>190</v>
      </c>
    </row>
    <row r="169" spans="1:44" x14ac:dyDescent="0.25">
      <c r="A169">
        <v>168</v>
      </c>
      <c r="B169">
        <v>2012</v>
      </c>
      <c r="C169" t="s">
        <v>20</v>
      </c>
      <c r="E169" t="s">
        <v>310</v>
      </c>
      <c r="F169" s="1">
        <v>1.28</v>
      </c>
      <c r="G169" t="s">
        <v>314</v>
      </c>
      <c r="H169" s="59">
        <v>41148</v>
      </c>
      <c r="I169" s="1">
        <v>1.28</v>
      </c>
      <c r="L169" t="s">
        <v>86</v>
      </c>
      <c r="N169" t="s">
        <v>86</v>
      </c>
      <c r="O169" s="42">
        <v>41</v>
      </c>
      <c r="P169" s="2">
        <f>O169/F169</f>
        <v>32.03125</v>
      </c>
      <c r="Q169" t="s">
        <v>41</v>
      </c>
      <c r="R169" t="s">
        <v>190</v>
      </c>
      <c r="S169" s="42">
        <f>P169*AR169*Raumgewichte!$E$31</f>
        <v>1153.125</v>
      </c>
      <c r="X169"/>
      <c r="AP169" s="42">
        <f>S169*CN!$C$3</f>
        <v>478.08233040656251</v>
      </c>
      <c r="AQ169" s="42">
        <f>S169*CN!$C$4</f>
        <v>30.644296875000002</v>
      </c>
      <c r="AR169">
        <v>3</v>
      </c>
    </row>
    <row r="170" spans="1:44" x14ac:dyDescent="0.25">
      <c r="A170">
        <v>169</v>
      </c>
      <c r="B170">
        <v>2012</v>
      </c>
      <c r="C170" t="s">
        <v>20</v>
      </c>
      <c r="E170" t="s">
        <v>310</v>
      </c>
      <c r="F170" s="1">
        <v>1.28</v>
      </c>
      <c r="G170" t="s">
        <v>314</v>
      </c>
      <c r="H170" s="59">
        <v>41205</v>
      </c>
      <c r="I170" s="1">
        <v>1.28</v>
      </c>
      <c r="J170">
        <v>5</v>
      </c>
      <c r="K170" s="59">
        <v>41207</v>
      </c>
      <c r="L170" t="s">
        <v>86</v>
      </c>
      <c r="M170" t="s">
        <v>60</v>
      </c>
      <c r="N170" t="s">
        <v>86</v>
      </c>
      <c r="O170" s="42">
        <v>48</v>
      </c>
      <c r="P170" s="2">
        <f>O170/F170</f>
        <v>37.5</v>
      </c>
      <c r="Q170" t="s">
        <v>41</v>
      </c>
      <c r="R170" t="s">
        <v>190</v>
      </c>
      <c r="S170" s="42">
        <f>P170*AR170*Raumgewichte!$E$31</f>
        <v>900</v>
      </c>
      <c r="X170"/>
      <c r="AP170" s="42">
        <f>S170*CN!$C$3</f>
        <v>373.13742860999997</v>
      </c>
      <c r="AQ170" s="42">
        <f>S170*CN!$C$4</f>
        <v>23.9175</v>
      </c>
      <c r="AR170">
        <v>2</v>
      </c>
    </row>
    <row r="171" spans="1:44" x14ac:dyDescent="0.25">
      <c r="A171">
        <v>170</v>
      </c>
      <c r="B171">
        <v>2012</v>
      </c>
      <c r="C171" t="s">
        <v>20</v>
      </c>
      <c r="E171" s="7" t="s">
        <v>312</v>
      </c>
      <c r="F171" s="1">
        <v>0.21</v>
      </c>
      <c r="G171" t="s">
        <v>314</v>
      </c>
      <c r="H171" s="59">
        <v>41106</v>
      </c>
      <c r="I171" s="1">
        <v>0.21</v>
      </c>
      <c r="L171" t="s">
        <v>322</v>
      </c>
      <c r="N171" t="s">
        <v>85</v>
      </c>
      <c r="O171" s="42">
        <v>10</v>
      </c>
      <c r="P171" s="2">
        <v>47.62</v>
      </c>
      <c r="Q171" t="s">
        <v>53</v>
      </c>
      <c r="R171" s="42">
        <f>P171*100</f>
        <v>4762</v>
      </c>
      <c r="S171" s="42">
        <f>R171*Trockengewichte!$E$5</f>
        <v>4095.32</v>
      </c>
      <c r="X171"/>
      <c r="AP171" s="42">
        <f>S171*CN!$C$3</f>
        <v>1697.9079712612281</v>
      </c>
      <c r="AQ171" s="42">
        <f>S171*CN!$C$4</f>
        <v>108.83312900000001</v>
      </c>
      <c r="AR171" t="s">
        <v>190</v>
      </c>
    </row>
    <row r="172" spans="1:44" x14ac:dyDescent="0.25">
      <c r="A172">
        <v>171</v>
      </c>
      <c r="B172">
        <v>2012</v>
      </c>
      <c r="C172" t="s">
        <v>35</v>
      </c>
      <c r="E172" t="s">
        <v>313</v>
      </c>
      <c r="F172" s="1">
        <v>0.68</v>
      </c>
      <c r="G172" t="s">
        <v>315</v>
      </c>
      <c r="H172" s="59">
        <v>41094</v>
      </c>
      <c r="I172" s="1">
        <v>0.68</v>
      </c>
      <c r="K172" s="61"/>
      <c r="L172" s="24" t="s">
        <v>83</v>
      </c>
      <c r="N172" s="24" t="s">
        <v>87</v>
      </c>
      <c r="O172" s="31">
        <v>15</v>
      </c>
      <c r="P172" s="25">
        <v>22.06</v>
      </c>
      <c r="Q172" s="24" t="s">
        <v>30</v>
      </c>
      <c r="R172" s="31">
        <f>P172*1000</f>
        <v>22060</v>
      </c>
      <c r="S172" s="31">
        <f>R172*Duengeranalyse!$E$74/100</f>
        <v>4380.59694117647</v>
      </c>
      <c r="T172" s="24">
        <v>29.2</v>
      </c>
      <c r="U172" s="24">
        <v>48.5</v>
      </c>
      <c r="V172" s="24">
        <v>238.2</v>
      </c>
      <c r="W172" s="24">
        <v>15.4</v>
      </c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42">
        <f>S172*Duengeranalyse!$H$74/1000</f>
        <v>2043.4428233678891</v>
      </c>
      <c r="AQ172" s="42">
        <f>S172*Duengeranalyse!$K$74/1000</f>
        <v>122.27534473688577</v>
      </c>
      <c r="AR172" t="s">
        <v>190</v>
      </c>
    </row>
    <row r="173" spans="1:44" x14ac:dyDescent="0.25">
      <c r="A173">
        <v>172</v>
      </c>
      <c r="B173">
        <v>2012</v>
      </c>
      <c r="C173" t="s">
        <v>35</v>
      </c>
      <c r="E173" t="s">
        <v>313</v>
      </c>
      <c r="F173" s="1">
        <v>0.68</v>
      </c>
      <c r="G173" t="s">
        <v>314</v>
      </c>
      <c r="H173" s="59">
        <v>41089</v>
      </c>
      <c r="I173" s="1">
        <v>0.68</v>
      </c>
      <c r="L173" t="s">
        <v>322</v>
      </c>
      <c r="N173" t="s">
        <v>85</v>
      </c>
      <c r="O173" s="42">
        <v>60</v>
      </c>
      <c r="P173" s="2">
        <v>88.24</v>
      </c>
      <c r="Q173" t="s">
        <v>53</v>
      </c>
      <c r="R173" s="42">
        <f>P173*100</f>
        <v>8824</v>
      </c>
      <c r="S173" s="42">
        <f>R173*Trockengewichte!$E$5</f>
        <v>7588.64</v>
      </c>
      <c r="X173"/>
      <c r="AP173" s="42">
        <f>S173*CN!$C$3</f>
        <v>3146.228462496656</v>
      </c>
      <c r="AQ173" s="42">
        <f>S173*CN!$C$4</f>
        <v>201.66810800000002</v>
      </c>
      <c r="AR173" t="s">
        <v>190</v>
      </c>
    </row>
    <row r="174" spans="1:44" x14ac:dyDescent="0.25">
      <c r="A174">
        <v>173</v>
      </c>
      <c r="B174">
        <v>2012</v>
      </c>
      <c r="C174" t="s">
        <v>35</v>
      </c>
      <c r="E174" t="s">
        <v>313</v>
      </c>
      <c r="F174" s="1">
        <v>0.68</v>
      </c>
      <c r="G174" t="s">
        <v>314</v>
      </c>
      <c r="H174" s="59">
        <v>41156</v>
      </c>
      <c r="I174" s="1">
        <v>0.68</v>
      </c>
      <c r="J174">
        <v>2</v>
      </c>
      <c r="K174" s="59">
        <v>41157</v>
      </c>
      <c r="L174" t="s">
        <v>86</v>
      </c>
      <c r="M174" t="s">
        <v>63</v>
      </c>
      <c r="N174" t="s">
        <v>86</v>
      </c>
      <c r="O174" s="42">
        <v>70</v>
      </c>
      <c r="P174" s="2">
        <f>O174/F174</f>
        <v>102.94117647058823</v>
      </c>
      <c r="Q174" t="s">
        <v>41</v>
      </c>
      <c r="R174" t="s">
        <v>190</v>
      </c>
      <c r="S174" s="42">
        <f>P174*AR174*Raumgewichte!$E$31</f>
        <v>1235.2941176470588</v>
      </c>
      <c r="X174"/>
      <c r="AP174" s="42">
        <f>S174*CN!$C$3</f>
        <v>512.14941181764698</v>
      </c>
      <c r="AQ174" s="42">
        <f>S174*CN!$C$4</f>
        <v>32.827941176470588</v>
      </c>
      <c r="AR174">
        <v>1</v>
      </c>
    </row>
    <row r="175" spans="1:44" x14ac:dyDescent="0.25">
      <c r="A175">
        <v>174</v>
      </c>
      <c r="B175">
        <v>2012</v>
      </c>
      <c r="C175" t="s">
        <v>35</v>
      </c>
      <c r="E175" t="s">
        <v>313</v>
      </c>
      <c r="F175" s="1">
        <v>0.68</v>
      </c>
      <c r="G175" t="s">
        <v>314</v>
      </c>
      <c r="H175" s="59">
        <v>41204</v>
      </c>
      <c r="I175" s="1">
        <v>0.68</v>
      </c>
      <c r="J175">
        <v>3</v>
      </c>
      <c r="K175" s="59">
        <v>41204</v>
      </c>
      <c r="L175" t="s">
        <v>86</v>
      </c>
      <c r="M175" t="s">
        <v>60</v>
      </c>
      <c r="N175" t="s">
        <v>86</v>
      </c>
      <c r="O175" s="42">
        <v>48</v>
      </c>
      <c r="P175" s="2">
        <f>O175/F175</f>
        <v>70.588235294117638</v>
      </c>
      <c r="Q175" t="s">
        <v>41</v>
      </c>
      <c r="R175" t="s">
        <v>190</v>
      </c>
      <c r="S175" s="42">
        <f>P175*AR175*Raumgewichte!$E$31</f>
        <v>847.05882352941171</v>
      </c>
      <c r="X175"/>
      <c r="AP175" s="42">
        <f>S175*CN!$C$3</f>
        <v>351.18816810352939</v>
      </c>
      <c r="AQ175" s="42">
        <f>S175*CN!$C$4</f>
        <v>22.510588235294119</v>
      </c>
      <c r="AR175">
        <v>1</v>
      </c>
    </row>
    <row r="176" spans="1:44" x14ac:dyDescent="0.25">
      <c r="A176">
        <v>175</v>
      </c>
      <c r="B176">
        <v>2012</v>
      </c>
      <c r="C176" t="s">
        <v>35</v>
      </c>
      <c r="E176" s="7" t="s">
        <v>312</v>
      </c>
      <c r="F176" s="1">
        <v>0.5</v>
      </c>
      <c r="G176" t="s">
        <v>314</v>
      </c>
      <c r="H176" s="59">
        <v>41107</v>
      </c>
      <c r="I176" s="1">
        <v>0.5</v>
      </c>
      <c r="L176" t="s">
        <v>322</v>
      </c>
      <c r="N176" t="s">
        <v>85</v>
      </c>
      <c r="O176" s="42">
        <v>30</v>
      </c>
      <c r="P176" s="2">
        <v>60</v>
      </c>
      <c r="Q176" t="s">
        <v>53</v>
      </c>
      <c r="R176" s="42">
        <f>P176*100</f>
        <v>6000</v>
      </c>
      <c r="S176" s="42">
        <f>R176*Trockengewichte!$E$5</f>
        <v>5160</v>
      </c>
      <c r="X176"/>
      <c r="AP176" s="42">
        <f>S176*CN!$C$3</f>
        <v>2139.3212573639998</v>
      </c>
      <c r="AQ176" s="42">
        <f>S176*CN!$C$4</f>
        <v>137.12700000000001</v>
      </c>
      <c r="AR176" t="s">
        <v>190</v>
      </c>
    </row>
    <row r="177" spans="1:44" x14ac:dyDescent="0.25">
      <c r="A177">
        <v>176</v>
      </c>
      <c r="B177">
        <v>2012</v>
      </c>
      <c r="C177" t="s">
        <v>36</v>
      </c>
      <c r="E177" t="s">
        <v>310</v>
      </c>
      <c r="F177" s="1">
        <v>2</v>
      </c>
      <c r="G177" t="s">
        <v>315</v>
      </c>
      <c r="H177" s="59">
        <v>40996</v>
      </c>
      <c r="I177" s="1">
        <v>2</v>
      </c>
      <c r="K177" s="61"/>
      <c r="L177" s="7" t="s">
        <v>84</v>
      </c>
      <c r="N177" s="24" t="s">
        <v>87</v>
      </c>
      <c r="O177" s="31">
        <v>45</v>
      </c>
      <c r="P177" s="25">
        <v>22.5</v>
      </c>
      <c r="Q177" s="24" t="s">
        <v>31</v>
      </c>
      <c r="R177" s="24">
        <f>P177*1000</f>
        <v>22500</v>
      </c>
      <c r="S177" s="31">
        <f>R177*Trockengewichte!$E$28</f>
        <v>180</v>
      </c>
      <c r="T177" s="24">
        <v>9.1999999999999993</v>
      </c>
      <c r="U177" s="24">
        <v>7</v>
      </c>
      <c r="V177" s="24">
        <v>30.8</v>
      </c>
      <c r="W177" s="24">
        <v>2</v>
      </c>
      <c r="X177" s="26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42">
        <f>S177*Duengeranalyse!$H$91/1000</f>
        <v>57.335399999999993</v>
      </c>
      <c r="AQ177" s="42">
        <f>S177*Duengeranalyse!$K$91/1000</f>
        <v>13.95</v>
      </c>
      <c r="AR177" t="s">
        <v>190</v>
      </c>
    </row>
    <row r="178" spans="1:44" x14ac:dyDescent="0.25">
      <c r="A178">
        <v>177</v>
      </c>
      <c r="B178">
        <v>2012</v>
      </c>
      <c r="C178" t="s">
        <v>36</v>
      </c>
      <c r="E178" t="s">
        <v>310</v>
      </c>
      <c r="F178" s="1">
        <v>2</v>
      </c>
      <c r="G178" t="s">
        <v>315</v>
      </c>
      <c r="H178" s="59">
        <v>41127</v>
      </c>
      <c r="I178" s="1">
        <v>2</v>
      </c>
      <c r="K178" s="61"/>
      <c r="L178" s="7" t="s">
        <v>83</v>
      </c>
      <c r="N178" s="24" t="s">
        <v>87</v>
      </c>
      <c r="O178" s="31">
        <v>12</v>
      </c>
      <c r="P178" s="25">
        <v>6</v>
      </c>
      <c r="Q178" s="24" t="s">
        <v>30</v>
      </c>
      <c r="R178" s="31">
        <f>P178*1000</f>
        <v>6000</v>
      </c>
      <c r="S178" s="31">
        <f>R178*Duengeranalyse!$E$74/100</f>
        <v>1191.4588235294116</v>
      </c>
      <c r="T178" s="24">
        <v>7.9</v>
      </c>
      <c r="U178" s="24">
        <v>13.2</v>
      </c>
      <c r="V178" s="24">
        <v>64.8</v>
      </c>
      <c r="W178" s="24">
        <v>4.2</v>
      </c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42">
        <f>S178*Duengeranalyse!$H$74/1000</f>
        <v>555.78680599307961</v>
      </c>
      <c r="AQ178" s="42">
        <f>S178*Duengeranalyse!$K$74/1000</f>
        <v>33.257120055363309</v>
      </c>
      <c r="AR178" t="s">
        <v>190</v>
      </c>
    </row>
    <row r="179" spans="1:44" x14ac:dyDescent="0.25">
      <c r="A179">
        <v>178</v>
      </c>
      <c r="B179">
        <v>2012</v>
      </c>
      <c r="C179" t="s">
        <v>36</v>
      </c>
      <c r="E179" t="s">
        <v>310</v>
      </c>
      <c r="F179" s="1">
        <v>2</v>
      </c>
      <c r="G179" t="s">
        <v>314</v>
      </c>
      <c r="H179" s="59">
        <v>41037</v>
      </c>
      <c r="I179" s="1">
        <v>1</v>
      </c>
      <c r="J179">
        <v>1</v>
      </c>
      <c r="K179" s="59">
        <v>41038</v>
      </c>
      <c r="L179" s="53" t="s">
        <v>86</v>
      </c>
      <c r="M179" s="53" t="s">
        <v>59</v>
      </c>
      <c r="N179" t="s">
        <v>86</v>
      </c>
      <c r="O179" s="42">
        <v>41</v>
      </c>
      <c r="P179" s="2">
        <f>O179/F179</f>
        <v>20.5</v>
      </c>
      <c r="Q179" t="s">
        <v>41</v>
      </c>
      <c r="R179" t="s">
        <v>190</v>
      </c>
      <c r="S179" s="42">
        <f>P179*AR179*Raumgewichte!$E$31</f>
        <v>246</v>
      </c>
      <c r="X179"/>
      <c r="AP179" s="42">
        <f>S179*CN!$C$3</f>
        <v>101.9908971534</v>
      </c>
      <c r="AQ179" s="42">
        <f>S179*CN!$C$4</f>
        <v>6.5374500000000006</v>
      </c>
      <c r="AR179">
        <v>1</v>
      </c>
    </row>
    <row r="180" spans="1:44" x14ac:dyDescent="0.25">
      <c r="A180">
        <v>179</v>
      </c>
      <c r="B180">
        <v>2012</v>
      </c>
      <c r="C180" t="s">
        <v>36</v>
      </c>
      <c r="E180" t="s">
        <v>310</v>
      </c>
      <c r="F180" s="1">
        <v>2</v>
      </c>
      <c r="G180" t="s">
        <v>314</v>
      </c>
      <c r="H180" s="59">
        <v>41039</v>
      </c>
      <c r="I180" s="1">
        <v>2</v>
      </c>
      <c r="J180">
        <v>1</v>
      </c>
      <c r="K180" s="59">
        <v>41041</v>
      </c>
      <c r="L180" s="53" t="s">
        <v>86</v>
      </c>
      <c r="M180" s="53" t="s">
        <v>64</v>
      </c>
      <c r="N180" t="s">
        <v>86</v>
      </c>
      <c r="O180" s="42">
        <v>58</v>
      </c>
      <c r="P180" s="2">
        <f>O180/F180</f>
        <v>29</v>
      </c>
      <c r="Q180" t="s">
        <v>41</v>
      </c>
      <c r="R180" t="s">
        <v>190</v>
      </c>
      <c r="S180" s="42">
        <f>P180*AR180*Raumgewichte!$E$31</f>
        <v>696</v>
      </c>
      <c r="X180"/>
      <c r="AP180" s="42">
        <f>S180*CN!$C$3</f>
        <v>288.55961145840001</v>
      </c>
      <c r="AQ180" s="42">
        <f>S180*CN!$C$4</f>
        <v>18.496200000000002</v>
      </c>
      <c r="AR180">
        <v>2</v>
      </c>
    </row>
    <row r="181" spans="1:44" x14ac:dyDescent="0.25">
      <c r="A181">
        <v>180</v>
      </c>
      <c r="B181">
        <v>2012</v>
      </c>
      <c r="C181" t="s">
        <v>36</v>
      </c>
      <c r="E181" t="s">
        <v>310</v>
      </c>
      <c r="F181" s="1">
        <v>2</v>
      </c>
      <c r="G181" t="s">
        <v>314</v>
      </c>
      <c r="H181" s="59">
        <v>41114</v>
      </c>
      <c r="I181" s="1">
        <v>2</v>
      </c>
      <c r="L181" s="53" t="s">
        <v>326</v>
      </c>
      <c r="M181" s="53"/>
      <c r="N181" t="s">
        <v>85</v>
      </c>
      <c r="O181" s="42">
        <v>165</v>
      </c>
      <c r="P181" s="2">
        <v>82.5</v>
      </c>
      <c r="Q181" t="s">
        <v>53</v>
      </c>
      <c r="R181" s="42">
        <f>P181*100</f>
        <v>8250</v>
      </c>
      <c r="S181" s="42">
        <f>R181*Trockengewichte!$E$7</f>
        <v>3052.5</v>
      </c>
      <c r="X181"/>
      <c r="AP181" s="42">
        <f>S181*CN!$C$3</f>
        <v>1265.5577787022501</v>
      </c>
      <c r="AQ181" s="42">
        <f>S181*CN!$C$4</f>
        <v>81.1201875</v>
      </c>
      <c r="AR181" t="s">
        <v>190</v>
      </c>
    </row>
    <row r="182" spans="1:44" x14ac:dyDescent="0.25">
      <c r="A182">
        <v>181</v>
      </c>
      <c r="B182">
        <v>2012</v>
      </c>
      <c r="C182" t="s">
        <v>36</v>
      </c>
      <c r="E182" t="s">
        <v>310</v>
      </c>
      <c r="F182" s="1">
        <v>2</v>
      </c>
      <c r="G182" t="s">
        <v>314</v>
      </c>
      <c r="H182" s="59">
        <v>41151</v>
      </c>
      <c r="I182" s="1">
        <v>2</v>
      </c>
      <c r="J182">
        <v>3</v>
      </c>
      <c r="K182" s="59">
        <v>41156</v>
      </c>
      <c r="L182" s="7" t="s">
        <v>86</v>
      </c>
      <c r="M182" s="7" t="s">
        <v>63</v>
      </c>
      <c r="N182" t="s">
        <v>86</v>
      </c>
      <c r="O182" s="42">
        <v>70</v>
      </c>
      <c r="P182" s="2">
        <f>O182/F182</f>
        <v>35</v>
      </c>
      <c r="Q182" t="s">
        <v>41</v>
      </c>
      <c r="R182" t="s">
        <v>190</v>
      </c>
      <c r="S182" s="42">
        <f>P182*AR182*Raumgewichte!$E$31</f>
        <v>2100</v>
      </c>
      <c r="X182"/>
      <c r="AP182" s="42">
        <f>S182*CN!$C$3</f>
        <v>870.65400008999995</v>
      </c>
      <c r="AQ182" s="42">
        <f>S182*CN!$C$4</f>
        <v>55.807500000000005</v>
      </c>
      <c r="AR182">
        <v>5</v>
      </c>
    </row>
    <row r="183" spans="1:44" x14ac:dyDescent="0.25">
      <c r="A183">
        <v>182</v>
      </c>
      <c r="B183">
        <v>2012</v>
      </c>
      <c r="C183" t="s">
        <v>36</v>
      </c>
      <c r="E183" t="s">
        <v>310</v>
      </c>
      <c r="F183" s="1">
        <v>2</v>
      </c>
      <c r="G183" t="s">
        <v>314</v>
      </c>
      <c r="H183" s="59">
        <v>41201</v>
      </c>
      <c r="I183" s="1">
        <v>2</v>
      </c>
      <c r="J183">
        <v>4</v>
      </c>
      <c r="K183" s="59">
        <v>41201</v>
      </c>
      <c r="L183" s="53" t="s">
        <v>86</v>
      </c>
      <c r="M183" s="53" t="s">
        <v>60</v>
      </c>
      <c r="N183" t="s">
        <v>86</v>
      </c>
      <c r="O183" s="42">
        <v>48</v>
      </c>
      <c r="P183" s="2">
        <f>O183/F183</f>
        <v>24</v>
      </c>
      <c r="Q183" t="s">
        <v>41</v>
      </c>
      <c r="R183" t="s">
        <v>190</v>
      </c>
      <c r="S183" s="42">
        <f>P183*AR183*Raumgewichte!$E$31</f>
        <v>288</v>
      </c>
      <c r="X183"/>
      <c r="AP183" s="42">
        <f>S183*CN!$C$3</f>
        <v>119.4039771552</v>
      </c>
      <c r="AQ183" s="42">
        <f>S183*CN!$C$4</f>
        <v>7.6536000000000008</v>
      </c>
      <c r="AR183">
        <v>1</v>
      </c>
    </row>
    <row r="184" spans="1:44" x14ac:dyDescent="0.25">
      <c r="A184">
        <v>183</v>
      </c>
      <c r="B184">
        <v>2013</v>
      </c>
      <c r="C184" t="s">
        <v>20</v>
      </c>
      <c r="E184" t="s">
        <v>310</v>
      </c>
      <c r="F184" s="1">
        <v>1.28</v>
      </c>
      <c r="G184" t="s">
        <v>315</v>
      </c>
      <c r="H184" s="59">
        <v>41382</v>
      </c>
      <c r="I184" s="1">
        <v>1.28</v>
      </c>
      <c r="K184" s="61"/>
      <c r="L184" s="7" t="s">
        <v>83</v>
      </c>
      <c r="M184" s="7" t="s">
        <v>65</v>
      </c>
      <c r="N184" s="24" t="s">
        <v>87</v>
      </c>
      <c r="O184" s="31">
        <v>12</v>
      </c>
      <c r="P184" s="25">
        <v>9.3800000000000008</v>
      </c>
      <c r="Q184" s="24" t="s">
        <v>30</v>
      </c>
      <c r="R184" s="31">
        <f>P184*1000</f>
        <v>9380</v>
      </c>
      <c r="S184" s="31">
        <f>R184*X184/100</f>
        <v>1397.62</v>
      </c>
      <c r="T184" s="24">
        <v>11.7</v>
      </c>
      <c r="U184" s="24">
        <v>14.4</v>
      </c>
      <c r="V184" s="24">
        <v>49.3</v>
      </c>
      <c r="W184" s="24">
        <v>13</v>
      </c>
      <c r="X184" s="27">
        <v>14.9</v>
      </c>
      <c r="Y184" s="27">
        <v>19.2</v>
      </c>
      <c r="Z184" s="27">
        <v>90.9</v>
      </c>
      <c r="AA184" s="27">
        <v>468.3</v>
      </c>
      <c r="AB184" s="27">
        <v>7.36</v>
      </c>
      <c r="AC184" s="27"/>
      <c r="AD184" s="27">
        <v>33.700000000000003</v>
      </c>
      <c r="AE184" s="27">
        <v>4.04</v>
      </c>
      <c r="AF184" s="27" t="s">
        <v>103</v>
      </c>
      <c r="AG184" s="27">
        <v>13.91</v>
      </c>
      <c r="AH184" s="27">
        <v>3.2</v>
      </c>
      <c r="AI184" s="27">
        <v>4.51</v>
      </c>
      <c r="AJ184" s="27">
        <v>10.34</v>
      </c>
      <c r="AK184" s="29">
        <v>29.4</v>
      </c>
      <c r="AL184" s="29">
        <v>35.39</v>
      </c>
      <c r="AM184" s="27">
        <v>19</v>
      </c>
      <c r="AN184" s="27">
        <v>5.4</v>
      </c>
      <c r="AO184" s="27">
        <v>4.0599999999999996</v>
      </c>
      <c r="AP184" s="42">
        <f>S184*AA184/1000</f>
        <v>654.50544600000001</v>
      </c>
      <c r="AQ184" s="42">
        <f>S184*AD184/1000</f>
        <v>47.099794000000003</v>
      </c>
      <c r="AR184" t="s">
        <v>190</v>
      </c>
    </row>
    <row r="185" spans="1:44" x14ac:dyDescent="0.25">
      <c r="A185">
        <v>184</v>
      </c>
      <c r="B185">
        <v>2013</v>
      </c>
      <c r="C185" t="s">
        <v>20</v>
      </c>
      <c r="E185" t="s">
        <v>310</v>
      </c>
      <c r="F185" s="1">
        <v>1.28</v>
      </c>
      <c r="G185" t="s">
        <v>315</v>
      </c>
      <c r="H185" s="59">
        <v>41479</v>
      </c>
      <c r="I185" s="1">
        <v>1.28</v>
      </c>
      <c r="K185" s="62">
        <v>41479</v>
      </c>
      <c r="L185" s="7" t="s">
        <v>84</v>
      </c>
      <c r="M185" s="7" t="s">
        <v>66</v>
      </c>
      <c r="N185" s="24" t="s">
        <v>87</v>
      </c>
      <c r="O185" s="31">
        <v>70</v>
      </c>
      <c r="P185" s="25">
        <v>35</v>
      </c>
      <c r="Q185" s="24" t="s">
        <v>31</v>
      </c>
      <c r="R185" s="24">
        <f>P185*1000</f>
        <v>35000</v>
      </c>
      <c r="S185" s="31">
        <f>R185*X185/100</f>
        <v>280</v>
      </c>
      <c r="T185" s="24">
        <v>13.5</v>
      </c>
      <c r="U185" s="24">
        <v>4.5</v>
      </c>
      <c r="V185" s="24">
        <v>43.8</v>
      </c>
      <c r="W185" s="24">
        <v>2.5</v>
      </c>
      <c r="X185" s="26">
        <v>0.8</v>
      </c>
      <c r="Y185" s="28">
        <v>40.9</v>
      </c>
      <c r="Z185" s="28">
        <v>59.1</v>
      </c>
      <c r="AA185" s="28">
        <v>342.9</v>
      </c>
      <c r="AB185" s="26">
        <v>7.46</v>
      </c>
      <c r="AC185" s="26"/>
      <c r="AD185" s="28">
        <v>74.5</v>
      </c>
      <c r="AE185" s="28">
        <v>41.4</v>
      </c>
      <c r="AF185" s="26">
        <v>6.58</v>
      </c>
      <c r="AG185" s="26">
        <v>4.5999999999999996</v>
      </c>
      <c r="AH185" s="28">
        <v>14</v>
      </c>
      <c r="AI185" s="26">
        <v>8.5399999999999991</v>
      </c>
      <c r="AJ185" s="26">
        <v>19.57</v>
      </c>
      <c r="AK185" s="31">
        <v>132</v>
      </c>
      <c r="AL185" s="26">
        <v>159.35</v>
      </c>
      <c r="AM185" s="28">
        <v>24.6</v>
      </c>
      <c r="AN185" s="26">
        <v>8.56</v>
      </c>
      <c r="AO185" s="26">
        <v>4.5199999999999996</v>
      </c>
      <c r="AP185" s="42">
        <f>S185*AA185/1000</f>
        <v>96.012</v>
      </c>
      <c r="AQ185" s="42">
        <f>S185*AD185/1000</f>
        <v>20.86</v>
      </c>
      <c r="AR185">
        <v>0</v>
      </c>
    </row>
    <row r="186" spans="1:44" x14ac:dyDescent="0.25">
      <c r="A186">
        <v>185</v>
      </c>
      <c r="B186">
        <v>2013</v>
      </c>
      <c r="C186" t="s">
        <v>20</v>
      </c>
      <c r="E186" t="s">
        <v>310</v>
      </c>
      <c r="F186" s="1">
        <v>1.28</v>
      </c>
      <c r="G186" t="s">
        <v>314</v>
      </c>
      <c r="H186" s="59">
        <v>41396</v>
      </c>
      <c r="I186" s="1">
        <v>1.28</v>
      </c>
      <c r="K186" s="59">
        <v>41397</v>
      </c>
      <c r="L186" s="53" t="s">
        <v>86</v>
      </c>
      <c r="M186" s="7" t="s">
        <v>67</v>
      </c>
      <c r="N186" t="s">
        <v>86</v>
      </c>
      <c r="O186" s="42">
        <v>49</v>
      </c>
      <c r="P186" s="2">
        <f>O186/F186</f>
        <v>38.28125</v>
      </c>
      <c r="Q186" t="s">
        <v>41</v>
      </c>
      <c r="R186" t="s">
        <v>190</v>
      </c>
      <c r="S186" s="42">
        <f>P186*AR186*Raumgewichte!$E$31</f>
        <v>459.375</v>
      </c>
      <c r="X186"/>
      <c r="AP186" s="42">
        <f>S186*CN!$C$3</f>
        <v>190.4555625196875</v>
      </c>
      <c r="AQ186" s="42">
        <f>S186*CN!$C$4</f>
        <v>12.207890625000001</v>
      </c>
      <c r="AR186">
        <v>1</v>
      </c>
    </row>
    <row r="187" spans="1:44" x14ac:dyDescent="0.25">
      <c r="A187">
        <v>186</v>
      </c>
      <c r="B187">
        <v>2013</v>
      </c>
      <c r="C187" t="s">
        <v>20</v>
      </c>
      <c r="E187" t="s">
        <v>310</v>
      </c>
      <c r="F187" s="1">
        <v>1.28</v>
      </c>
      <c r="G187" t="s">
        <v>314</v>
      </c>
      <c r="H187" s="59">
        <v>41431</v>
      </c>
      <c r="I187" s="1">
        <v>1.28</v>
      </c>
      <c r="K187" s="59">
        <v>41434</v>
      </c>
      <c r="L187" t="s">
        <v>86</v>
      </c>
      <c r="M187" s="7" t="s">
        <v>68</v>
      </c>
      <c r="N187" t="s">
        <v>86</v>
      </c>
      <c r="O187" s="42">
        <v>34</v>
      </c>
      <c r="P187" s="2">
        <f>O187/F187</f>
        <v>26.5625</v>
      </c>
      <c r="Q187" t="s">
        <v>41</v>
      </c>
      <c r="R187" t="s">
        <v>190</v>
      </c>
      <c r="S187" s="42">
        <f>P187*AR187*Raumgewichte!$E$31</f>
        <v>956.25</v>
      </c>
      <c r="X187"/>
      <c r="AP187" s="42">
        <f>S187*CN!$C$3</f>
        <v>396.45851789812497</v>
      </c>
      <c r="AQ187" s="42">
        <f>S187*CN!$C$4</f>
        <v>25.412343750000002</v>
      </c>
      <c r="AR187">
        <v>3</v>
      </c>
    </row>
    <row r="188" spans="1:44" x14ac:dyDescent="0.25">
      <c r="A188">
        <v>187</v>
      </c>
      <c r="B188">
        <v>2013</v>
      </c>
      <c r="C188" t="s">
        <v>20</v>
      </c>
      <c r="E188" t="s">
        <v>310</v>
      </c>
      <c r="F188" s="1">
        <v>1.28</v>
      </c>
      <c r="G188" t="s">
        <v>314</v>
      </c>
      <c r="H188" s="59">
        <v>41478</v>
      </c>
      <c r="I188" s="1">
        <v>1.28</v>
      </c>
      <c r="L188" t="s">
        <v>322</v>
      </c>
      <c r="N188" t="s">
        <v>85</v>
      </c>
      <c r="O188" s="42">
        <v>22.5</v>
      </c>
      <c r="P188" s="2">
        <v>11.25</v>
      </c>
      <c r="Q188" t="s">
        <v>53</v>
      </c>
      <c r="R188" s="42">
        <f>P188*100</f>
        <v>1125</v>
      </c>
      <c r="S188" s="42">
        <f>R188*Trockengewichte!$E$5</f>
        <v>967.5</v>
      </c>
      <c r="X188"/>
      <c r="AP188" s="42">
        <f>S188*CN!$C$3</f>
        <v>401.12273575575</v>
      </c>
      <c r="AQ188" s="42">
        <f>S188*CN!$C$4</f>
        <v>25.711312500000002</v>
      </c>
      <c r="AR188" t="s">
        <v>190</v>
      </c>
    </row>
    <row r="189" spans="1:44" x14ac:dyDescent="0.25">
      <c r="A189">
        <v>188</v>
      </c>
      <c r="B189">
        <v>2013</v>
      </c>
      <c r="C189" t="s">
        <v>20</v>
      </c>
      <c r="E189" t="s">
        <v>310</v>
      </c>
      <c r="F189" s="1">
        <v>1.28</v>
      </c>
      <c r="G189" t="s">
        <v>314</v>
      </c>
      <c r="H189" s="59">
        <v>41540</v>
      </c>
      <c r="I189" s="1">
        <v>1.28</v>
      </c>
      <c r="L189" t="s">
        <v>86</v>
      </c>
      <c r="M189" s="7" t="s">
        <v>68</v>
      </c>
      <c r="N189" t="s">
        <v>86</v>
      </c>
      <c r="O189" s="42">
        <v>34</v>
      </c>
      <c r="P189" s="2">
        <f>O189/F189</f>
        <v>26.5625</v>
      </c>
      <c r="Q189" t="s">
        <v>41</v>
      </c>
      <c r="R189" t="s">
        <v>190</v>
      </c>
      <c r="S189" s="42">
        <f>P189*AR189*Raumgewichte!$E$31</f>
        <v>1275</v>
      </c>
      <c r="X189"/>
      <c r="AP189" s="42">
        <f>S189*CN!$C$3</f>
        <v>528.61135719749996</v>
      </c>
      <c r="AQ189" s="42">
        <f>S189*CN!$C$4</f>
        <v>33.883125</v>
      </c>
      <c r="AR189">
        <v>4</v>
      </c>
    </row>
    <row r="190" spans="1:44" x14ac:dyDescent="0.25">
      <c r="A190">
        <v>189</v>
      </c>
      <c r="B190">
        <v>2013</v>
      </c>
      <c r="C190" t="s">
        <v>20</v>
      </c>
      <c r="E190" t="s">
        <v>310</v>
      </c>
      <c r="F190" s="1">
        <v>1.28</v>
      </c>
      <c r="G190" t="s">
        <v>314</v>
      </c>
      <c r="H190" s="59">
        <v>41585</v>
      </c>
      <c r="I190" s="1">
        <v>1.28</v>
      </c>
      <c r="K190" s="59">
        <v>41591</v>
      </c>
      <c r="L190" t="s">
        <v>86</v>
      </c>
      <c r="M190" s="7" t="s">
        <v>69</v>
      </c>
      <c r="N190" t="s">
        <v>86</v>
      </c>
      <c r="O190" s="42">
        <v>15</v>
      </c>
      <c r="P190" s="2">
        <f>O190/F190</f>
        <v>11.71875</v>
      </c>
      <c r="Q190" t="s">
        <v>41</v>
      </c>
      <c r="R190" t="s">
        <v>190</v>
      </c>
      <c r="S190" s="42">
        <f>P190*AR190*Raumgewichte!$E$32</f>
        <v>105.46875</v>
      </c>
      <c r="X190"/>
      <c r="AP190" s="42">
        <f>S190*CN!$C$3</f>
        <v>43.727042415234372</v>
      </c>
      <c r="AQ190" s="42">
        <f>S190*CN!$C$4</f>
        <v>2.8028320312500004</v>
      </c>
      <c r="AR190">
        <v>6</v>
      </c>
    </row>
    <row r="191" spans="1:44" x14ac:dyDescent="0.25">
      <c r="A191">
        <v>190</v>
      </c>
      <c r="B191">
        <v>2013</v>
      </c>
      <c r="C191" t="s">
        <v>20</v>
      </c>
      <c r="E191" t="s">
        <v>312</v>
      </c>
      <c r="F191" s="1">
        <v>0.21</v>
      </c>
      <c r="G191" t="s">
        <v>314</v>
      </c>
      <c r="H191" s="59">
        <v>41466</v>
      </c>
      <c r="I191" s="1">
        <v>0.21</v>
      </c>
      <c r="L191" t="s">
        <v>322</v>
      </c>
      <c r="M191" t="s">
        <v>323</v>
      </c>
      <c r="N191" t="s">
        <v>85</v>
      </c>
      <c r="O191" s="42">
        <v>15</v>
      </c>
      <c r="P191" s="2">
        <v>30</v>
      </c>
      <c r="Q191" t="s">
        <v>53</v>
      </c>
      <c r="R191" s="42">
        <f>P191*100</f>
        <v>3000</v>
      </c>
      <c r="S191" s="42">
        <f>R191*Trockengewichte!$E$5</f>
        <v>2580</v>
      </c>
      <c r="X191"/>
      <c r="AP191" s="42">
        <f>S191*CN!$C$3</f>
        <v>1069.6606286819999</v>
      </c>
      <c r="AQ191" s="42">
        <f>S191*CN!$C$4</f>
        <v>68.563500000000005</v>
      </c>
      <c r="AR191" t="s">
        <v>190</v>
      </c>
    </row>
    <row r="192" spans="1:44" x14ac:dyDescent="0.25">
      <c r="A192">
        <v>191</v>
      </c>
      <c r="B192">
        <v>2013</v>
      </c>
      <c r="C192" t="s">
        <v>20</v>
      </c>
      <c r="E192" t="s">
        <v>312</v>
      </c>
      <c r="F192" s="1">
        <v>0.21</v>
      </c>
      <c r="G192" t="s">
        <v>314</v>
      </c>
      <c r="H192" s="59">
        <v>41540</v>
      </c>
      <c r="I192" s="1">
        <v>0.21</v>
      </c>
      <c r="K192" s="59">
        <v>41544</v>
      </c>
      <c r="L192" t="s">
        <v>86</v>
      </c>
      <c r="M192" s="7" t="s">
        <v>68</v>
      </c>
      <c r="N192" t="s">
        <v>86</v>
      </c>
      <c r="O192" s="42">
        <v>34</v>
      </c>
      <c r="P192" s="2">
        <f>O192/F192</f>
        <v>161.9047619047619</v>
      </c>
      <c r="Q192" t="s">
        <v>41</v>
      </c>
      <c r="R192" t="s">
        <v>190</v>
      </c>
      <c r="S192" s="42">
        <f>P192*AR192*Raumgewichte!$E$31</f>
        <v>7771.4285714285706</v>
      </c>
      <c r="X192"/>
      <c r="AP192" s="42">
        <f>S192*CN!$C$3</f>
        <v>3222.0120819657141</v>
      </c>
      <c r="AQ192" s="42">
        <f>S192*CN!$C$4</f>
        <v>206.52571428571429</v>
      </c>
      <c r="AR192">
        <v>4</v>
      </c>
    </row>
    <row r="193" spans="1:47" x14ac:dyDescent="0.25">
      <c r="A193">
        <v>192</v>
      </c>
      <c r="B193">
        <v>2013</v>
      </c>
      <c r="C193" t="s">
        <v>35</v>
      </c>
      <c r="E193" t="s">
        <v>313</v>
      </c>
      <c r="F193" s="1">
        <v>0.68</v>
      </c>
      <c r="G193" t="s">
        <v>315</v>
      </c>
      <c r="H193" s="59">
        <v>41382</v>
      </c>
      <c r="I193" s="1">
        <v>0.68</v>
      </c>
      <c r="K193" s="61"/>
      <c r="L193" s="24" t="s">
        <v>83</v>
      </c>
      <c r="M193" s="24" t="s">
        <v>65</v>
      </c>
      <c r="N193" s="24" t="s">
        <v>87</v>
      </c>
      <c r="O193" s="31">
        <v>8</v>
      </c>
      <c r="P193" s="25">
        <v>11.76</v>
      </c>
      <c r="Q193" s="24" t="s">
        <v>30</v>
      </c>
      <c r="R193" s="31">
        <f>P193*1000</f>
        <v>11760</v>
      </c>
      <c r="S193" s="31">
        <f>R193*X193/100</f>
        <v>1752.24</v>
      </c>
      <c r="T193" s="24">
        <v>14.7</v>
      </c>
      <c r="U193" s="24">
        <v>18.100000000000001</v>
      </c>
      <c r="V193" s="24">
        <v>61.9</v>
      </c>
      <c r="W193" s="24">
        <v>9.4</v>
      </c>
      <c r="X193" s="27">
        <v>14.9</v>
      </c>
      <c r="Y193" s="27">
        <v>19.2</v>
      </c>
      <c r="Z193" s="27">
        <v>90.9</v>
      </c>
      <c r="AA193" s="27">
        <v>468.3</v>
      </c>
      <c r="AB193" s="27">
        <v>7.36</v>
      </c>
      <c r="AC193" s="27"/>
      <c r="AD193" s="27">
        <v>33.700000000000003</v>
      </c>
      <c r="AE193" s="27">
        <v>4.04</v>
      </c>
      <c r="AF193" s="27" t="s">
        <v>103</v>
      </c>
      <c r="AG193" s="27">
        <v>13.91</v>
      </c>
      <c r="AH193" s="27">
        <v>3.2</v>
      </c>
      <c r="AI193" s="27">
        <v>4.51</v>
      </c>
      <c r="AJ193" s="27">
        <v>10.34</v>
      </c>
      <c r="AK193" s="29">
        <v>29.4</v>
      </c>
      <c r="AL193" s="29">
        <v>35.39</v>
      </c>
      <c r="AM193" s="27">
        <v>19</v>
      </c>
      <c r="AN193" s="27">
        <v>5.4</v>
      </c>
      <c r="AO193" s="27">
        <v>4.0599999999999996</v>
      </c>
      <c r="AP193" s="42">
        <f>S193*AA193/1000</f>
        <v>820.57399199999998</v>
      </c>
      <c r="AQ193" s="42">
        <f>S193*AD193/1000</f>
        <v>59.050488000000001</v>
      </c>
      <c r="AR193" t="s">
        <v>190</v>
      </c>
    </row>
    <row r="194" spans="1:47" x14ac:dyDescent="0.25">
      <c r="A194">
        <v>193</v>
      </c>
      <c r="B194">
        <v>2013</v>
      </c>
      <c r="C194" t="s">
        <v>35</v>
      </c>
      <c r="E194" t="s">
        <v>313</v>
      </c>
      <c r="F194" s="1">
        <v>0.68</v>
      </c>
      <c r="G194" t="s">
        <v>315</v>
      </c>
      <c r="H194" s="59">
        <v>41473</v>
      </c>
      <c r="I194" s="1">
        <v>0.68</v>
      </c>
      <c r="K194" s="61"/>
      <c r="L194" s="24" t="s">
        <v>83</v>
      </c>
      <c r="M194" s="24" t="s">
        <v>65</v>
      </c>
      <c r="N194" s="24" t="s">
        <v>87</v>
      </c>
      <c r="O194" s="31">
        <v>20</v>
      </c>
      <c r="P194" s="25">
        <v>29.41</v>
      </c>
      <c r="Q194" s="24" t="s">
        <v>30</v>
      </c>
      <c r="R194" s="31">
        <f>P194*1000</f>
        <v>29410</v>
      </c>
      <c r="S194" s="31">
        <f>R194*X194/100</f>
        <v>6087.87</v>
      </c>
      <c r="T194" s="24">
        <v>37.1</v>
      </c>
      <c r="U194" s="24">
        <v>82.4</v>
      </c>
      <c r="V194" s="24">
        <v>82.4</v>
      </c>
      <c r="W194" s="24">
        <v>20.6</v>
      </c>
      <c r="X194" s="28">
        <v>20.7</v>
      </c>
      <c r="Y194" s="28">
        <v>20.2</v>
      </c>
      <c r="Z194" s="28">
        <v>79.8</v>
      </c>
      <c r="AA194" s="28">
        <v>462.8</v>
      </c>
      <c r="AB194" s="26">
        <v>7.57</v>
      </c>
      <c r="AC194" s="27"/>
      <c r="AD194" s="28">
        <v>14.4</v>
      </c>
      <c r="AE194" s="26">
        <v>3.45</v>
      </c>
      <c r="AF194" s="30" t="s">
        <v>103</v>
      </c>
      <c r="AG194" s="26">
        <v>32.049999999999997</v>
      </c>
      <c r="AH194" s="28">
        <v>7</v>
      </c>
      <c r="AI194" s="31">
        <v>649</v>
      </c>
      <c r="AJ194" s="26">
        <v>14.87</v>
      </c>
      <c r="AK194" s="28">
        <v>15.6</v>
      </c>
      <c r="AL194" s="26">
        <v>18.739999999999998</v>
      </c>
      <c r="AM194" s="28">
        <v>51.9</v>
      </c>
      <c r="AN194" s="26">
        <v>5.29</v>
      </c>
      <c r="AO194" s="26">
        <v>2.59</v>
      </c>
      <c r="AP194" s="42">
        <f>S194*AA194/1000</f>
        <v>2817.4662360000002</v>
      </c>
      <c r="AQ194" s="42">
        <f>S194*AD194/1000</f>
        <v>87.665327999999988</v>
      </c>
      <c r="AR194" t="s">
        <v>190</v>
      </c>
    </row>
    <row r="195" spans="1:47" x14ac:dyDescent="0.25">
      <c r="A195">
        <v>194</v>
      </c>
      <c r="B195">
        <v>2013</v>
      </c>
      <c r="C195" t="s">
        <v>35</v>
      </c>
      <c r="E195" t="s">
        <v>313</v>
      </c>
      <c r="F195" s="1">
        <v>0.68</v>
      </c>
      <c r="G195" t="s">
        <v>314</v>
      </c>
      <c r="H195" s="59">
        <v>41456</v>
      </c>
      <c r="I195" s="1">
        <v>0.68</v>
      </c>
      <c r="K195" s="59">
        <v>41457</v>
      </c>
      <c r="L195" t="s">
        <v>326</v>
      </c>
      <c r="N195" t="s">
        <v>85</v>
      </c>
      <c r="O195" s="42">
        <v>75</v>
      </c>
      <c r="P195" s="2">
        <v>110.29</v>
      </c>
      <c r="Q195" t="s">
        <v>53</v>
      </c>
      <c r="R195" s="42">
        <f>P195*100</f>
        <v>11029</v>
      </c>
      <c r="S195" s="42">
        <f>R195*Trockengewichte!$E$7</f>
        <v>4080.73</v>
      </c>
      <c r="X195"/>
      <c r="AP195" s="42">
        <f>S195*CN!$C$3</f>
        <v>1691.8589989463169</v>
      </c>
      <c r="AQ195" s="42">
        <f>S195*CN!$C$4</f>
        <v>108.44539975000001</v>
      </c>
      <c r="AR195">
        <v>1</v>
      </c>
    </row>
    <row r="196" spans="1:47" x14ac:dyDescent="0.25">
      <c r="A196">
        <v>195</v>
      </c>
      <c r="B196">
        <v>2013</v>
      </c>
      <c r="C196" t="s">
        <v>35</v>
      </c>
      <c r="E196" t="s">
        <v>313</v>
      </c>
      <c r="F196" s="1">
        <v>0.68</v>
      </c>
      <c r="G196" t="s">
        <v>314</v>
      </c>
      <c r="H196" s="59">
        <v>41519</v>
      </c>
      <c r="I196" s="1">
        <v>0.68</v>
      </c>
      <c r="K196" s="59">
        <v>41521</v>
      </c>
      <c r="L196" t="s">
        <v>322</v>
      </c>
      <c r="N196" t="s">
        <v>85</v>
      </c>
      <c r="O196" s="42">
        <v>15</v>
      </c>
      <c r="P196" s="2">
        <v>22.06</v>
      </c>
      <c r="Q196" t="s">
        <v>53</v>
      </c>
      <c r="R196" s="42">
        <f>P196*100</f>
        <v>2206</v>
      </c>
      <c r="S196" s="42">
        <f>R196*Trockengewichte!$E$6</f>
        <v>1544.1999999999998</v>
      </c>
      <c r="X196"/>
      <c r="AP196" s="42">
        <f>S196*CN!$C$3</f>
        <v>640.22090806617996</v>
      </c>
      <c r="AQ196" s="42">
        <f>S196*CN!$C$4</f>
        <v>41.037115</v>
      </c>
      <c r="AR196">
        <v>2</v>
      </c>
    </row>
    <row r="197" spans="1:47" x14ac:dyDescent="0.25">
      <c r="A197">
        <v>196</v>
      </c>
      <c r="B197">
        <v>2013</v>
      </c>
      <c r="C197" t="s">
        <v>35</v>
      </c>
      <c r="E197" t="s">
        <v>312</v>
      </c>
      <c r="F197" s="1">
        <v>0.5</v>
      </c>
      <c r="G197" t="s">
        <v>314</v>
      </c>
      <c r="H197" s="59">
        <v>41466</v>
      </c>
      <c r="I197" s="1">
        <v>0.5</v>
      </c>
      <c r="K197" s="59">
        <v>41467</v>
      </c>
      <c r="L197" t="s">
        <v>322</v>
      </c>
      <c r="M197" t="s">
        <v>324</v>
      </c>
      <c r="N197" t="s">
        <v>85</v>
      </c>
      <c r="O197" s="42">
        <v>9</v>
      </c>
      <c r="P197" s="2">
        <v>42.86</v>
      </c>
      <c r="Q197" t="s">
        <v>53</v>
      </c>
      <c r="R197" s="42">
        <f>P197*100</f>
        <v>4286</v>
      </c>
      <c r="S197" s="42">
        <f>R197*Trockengewichte!$E$5</f>
        <v>3685.96</v>
      </c>
      <c r="X197"/>
      <c r="AP197" s="42">
        <f>S197*CN!$C$3</f>
        <v>1528.1884848436839</v>
      </c>
      <c r="AQ197" s="42">
        <f>S197*CN!$C$4</f>
        <v>97.954387000000011</v>
      </c>
      <c r="AR197">
        <v>1</v>
      </c>
    </row>
    <row r="198" spans="1:47" x14ac:dyDescent="0.25">
      <c r="A198">
        <v>197</v>
      </c>
      <c r="B198">
        <v>2013</v>
      </c>
      <c r="C198" t="s">
        <v>36</v>
      </c>
      <c r="E198" t="s">
        <v>310</v>
      </c>
      <c r="F198" s="1">
        <v>2</v>
      </c>
      <c r="G198" t="s">
        <v>315</v>
      </c>
      <c r="H198" s="59">
        <v>41381</v>
      </c>
      <c r="I198" s="1">
        <v>2</v>
      </c>
      <c r="K198" s="61"/>
      <c r="L198" s="24" t="s">
        <v>83</v>
      </c>
      <c r="M198" s="24" t="s">
        <v>65</v>
      </c>
      <c r="N198" s="24" t="s">
        <v>87</v>
      </c>
      <c r="O198" s="31">
        <v>20</v>
      </c>
      <c r="P198" s="25">
        <v>10</v>
      </c>
      <c r="Q198" s="24" t="s">
        <v>30</v>
      </c>
      <c r="R198" s="31">
        <f>P198*1000</f>
        <v>10000</v>
      </c>
      <c r="S198" s="31">
        <f>R198*X198/100</f>
        <v>1490</v>
      </c>
      <c r="T198" s="24">
        <v>12.5</v>
      </c>
      <c r="U198" s="24">
        <v>15.4</v>
      </c>
      <c r="V198" s="24">
        <v>52.6</v>
      </c>
      <c r="W198" s="24">
        <v>8</v>
      </c>
      <c r="X198" s="27">
        <v>14.9</v>
      </c>
      <c r="Y198" s="27">
        <v>19.2</v>
      </c>
      <c r="Z198" s="27">
        <v>90.9</v>
      </c>
      <c r="AA198" s="27">
        <v>468.3</v>
      </c>
      <c r="AB198" s="27">
        <v>7.36</v>
      </c>
      <c r="AC198" s="27"/>
      <c r="AD198" s="27">
        <v>33.700000000000003</v>
      </c>
      <c r="AE198" s="27">
        <v>4.04</v>
      </c>
      <c r="AF198" s="27" t="s">
        <v>103</v>
      </c>
      <c r="AG198" s="27">
        <v>13.91</v>
      </c>
      <c r="AH198" s="27">
        <v>3.2</v>
      </c>
      <c r="AI198" s="27">
        <v>4.51</v>
      </c>
      <c r="AJ198" s="27">
        <v>10.34</v>
      </c>
      <c r="AK198" s="29">
        <v>29.4</v>
      </c>
      <c r="AL198" s="29">
        <v>35.39</v>
      </c>
      <c r="AM198" s="27">
        <v>19</v>
      </c>
      <c r="AN198" s="27">
        <v>5.4</v>
      </c>
      <c r="AO198" s="27">
        <v>4.0599999999999996</v>
      </c>
      <c r="AP198" s="42">
        <f>S198*AA198/1000</f>
        <v>697.76700000000005</v>
      </c>
      <c r="AQ198" s="42">
        <f>S198*AD198/1000</f>
        <v>50.213000000000008</v>
      </c>
      <c r="AR198" t="s">
        <v>190</v>
      </c>
    </row>
    <row r="199" spans="1:47" x14ac:dyDescent="0.25">
      <c r="A199">
        <v>198</v>
      </c>
      <c r="B199">
        <v>2013</v>
      </c>
      <c r="C199" t="s">
        <v>36</v>
      </c>
      <c r="E199" t="s">
        <v>310</v>
      </c>
      <c r="F199" s="1">
        <v>2</v>
      </c>
      <c r="G199" t="s">
        <v>315</v>
      </c>
      <c r="H199" s="59">
        <v>41479</v>
      </c>
      <c r="I199" s="1">
        <v>2</v>
      </c>
      <c r="K199" s="61"/>
      <c r="L199" s="24" t="s">
        <v>84</v>
      </c>
      <c r="M199" s="24" t="s">
        <v>66</v>
      </c>
      <c r="N199" s="24" t="s">
        <v>87</v>
      </c>
      <c r="O199" s="31">
        <v>35</v>
      </c>
      <c r="P199" s="25">
        <v>27.34</v>
      </c>
      <c r="Q199" s="24" t="s">
        <v>31</v>
      </c>
      <c r="R199" s="24">
        <f>P199*1000</f>
        <v>27340</v>
      </c>
      <c r="S199" s="31">
        <f>R199*X199/100</f>
        <v>218.72</v>
      </c>
      <c r="T199" s="24">
        <v>10.5</v>
      </c>
      <c r="U199" s="24">
        <v>3.6</v>
      </c>
      <c r="V199" s="24">
        <v>34.200000000000003</v>
      </c>
      <c r="W199" s="24">
        <v>1.9</v>
      </c>
      <c r="X199" s="26">
        <v>0.8</v>
      </c>
      <c r="Y199" s="28">
        <v>43</v>
      </c>
      <c r="Z199" s="28">
        <v>57</v>
      </c>
      <c r="AA199" s="28">
        <v>330.3</v>
      </c>
      <c r="AB199" s="26">
        <v>7.42</v>
      </c>
      <c r="AC199" s="26"/>
      <c r="AD199" s="28">
        <v>65.099999999999994</v>
      </c>
      <c r="AE199" s="28">
        <v>48.6</v>
      </c>
      <c r="AF199" s="30" t="s">
        <v>103</v>
      </c>
      <c r="AG199" s="30">
        <v>5.07</v>
      </c>
      <c r="AH199" s="28">
        <v>15.6</v>
      </c>
      <c r="AI199" s="26">
        <v>8.76</v>
      </c>
      <c r="AJ199" s="26">
        <v>20.07</v>
      </c>
      <c r="AK199" s="31">
        <v>147</v>
      </c>
      <c r="AL199" s="26">
        <v>177.01</v>
      </c>
      <c r="AM199" s="28">
        <v>24.6</v>
      </c>
      <c r="AN199" s="26">
        <v>8.8000000000000007</v>
      </c>
      <c r="AO199" s="26">
        <v>4.63</v>
      </c>
      <c r="AP199" s="42">
        <f>S199*AA199/1000</f>
        <v>72.243216000000004</v>
      </c>
      <c r="AQ199" s="42">
        <f>S199*AD199/1000</f>
        <v>14.238671999999999</v>
      </c>
      <c r="AR199" t="s">
        <v>190</v>
      </c>
    </row>
    <row r="200" spans="1:47" ht="12" customHeight="1" x14ac:dyDescent="0.35">
      <c r="A200">
        <v>199</v>
      </c>
      <c r="B200">
        <v>2013</v>
      </c>
      <c r="C200" t="s">
        <v>36</v>
      </c>
      <c r="E200" t="s">
        <v>310</v>
      </c>
      <c r="F200" s="1">
        <v>2</v>
      </c>
      <c r="G200" t="s">
        <v>315</v>
      </c>
      <c r="H200" s="59">
        <v>41586</v>
      </c>
      <c r="I200" s="1">
        <v>2</v>
      </c>
      <c r="K200" s="61"/>
      <c r="L200" s="24" t="s">
        <v>83</v>
      </c>
      <c r="M200" s="24" t="s">
        <v>65</v>
      </c>
      <c r="N200" s="24" t="s">
        <v>87</v>
      </c>
      <c r="O200" s="31">
        <v>24</v>
      </c>
      <c r="P200" s="25">
        <v>12</v>
      </c>
      <c r="Q200" s="24" t="s">
        <v>30</v>
      </c>
      <c r="R200" s="31">
        <f>P200*1000</f>
        <v>12000</v>
      </c>
      <c r="S200" s="31">
        <f>R200*Duengeranalyse!$E$74/100</f>
        <v>2382.9176470588231</v>
      </c>
      <c r="T200" s="24">
        <v>15.1</v>
      </c>
      <c r="U200" s="24">
        <v>33.6</v>
      </c>
      <c r="V200" s="24">
        <v>33.6</v>
      </c>
      <c r="W200" s="24">
        <v>8.4</v>
      </c>
      <c r="X200" s="32"/>
      <c r="Y200" s="32"/>
      <c r="Z200" s="24"/>
      <c r="AA200" s="24"/>
      <c r="AB200" s="32"/>
      <c r="AC200" s="32"/>
      <c r="AD200" s="24"/>
      <c r="AE200" s="24"/>
      <c r="AF200" s="24"/>
      <c r="AG200" s="24"/>
      <c r="AH200" s="24"/>
      <c r="AI200" s="32"/>
      <c r="AJ200" s="32"/>
      <c r="AK200" s="32"/>
      <c r="AL200" s="32"/>
      <c r="AM200" s="32"/>
      <c r="AN200" s="32"/>
      <c r="AO200" s="24"/>
      <c r="AP200" s="42">
        <f>S200*Duengeranalyse!$H$74/1000</f>
        <v>1111.5736119861592</v>
      </c>
      <c r="AQ200" s="42">
        <f>S200*Duengeranalyse!$K$74/1000</f>
        <v>66.514240110726618</v>
      </c>
      <c r="AR200" t="s">
        <v>190</v>
      </c>
      <c r="AT200" s="10"/>
      <c r="AU200" s="9"/>
    </row>
    <row r="201" spans="1:47" ht="12" customHeight="1" x14ac:dyDescent="0.25">
      <c r="A201">
        <v>200</v>
      </c>
      <c r="B201">
        <v>2013</v>
      </c>
      <c r="C201" t="s">
        <v>36</v>
      </c>
      <c r="E201" t="s">
        <v>310</v>
      </c>
      <c r="F201" s="1">
        <v>2</v>
      </c>
      <c r="G201" t="s">
        <v>314</v>
      </c>
      <c r="H201" s="59">
        <v>41398</v>
      </c>
      <c r="I201" s="1">
        <v>2</v>
      </c>
      <c r="K201" s="59">
        <v>41402</v>
      </c>
      <c r="L201" t="s">
        <v>86</v>
      </c>
      <c r="M201" s="7" t="s">
        <v>67</v>
      </c>
      <c r="N201" t="s">
        <v>86</v>
      </c>
      <c r="O201" s="42">
        <v>49</v>
      </c>
      <c r="P201" s="2">
        <f>O201/F201</f>
        <v>24.5</v>
      </c>
      <c r="Q201" t="s">
        <v>41</v>
      </c>
      <c r="R201" t="s">
        <v>190</v>
      </c>
      <c r="S201" s="42">
        <f>P201*AR201*Raumgewichte!$E$31</f>
        <v>1176</v>
      </c>
      <c r="X201"/>
      <c r="AP201" s="42">
        <f>S201*CN!$C$3</f>
        <v>487.56624005039998</v>
      </c>
      <c r="AQ201" s="42">
        <f>S201*CN!$C$4</f>
        <v>31.252200000000002</v>
      </c>
      <c r="AR201">
        <v>4</v>
      </c>
    </row>
    <row r="202" spans="1:47" x14ac:dyDescent="0.25">
      <c r="A202">
        <v>201</v>
      </c>
      <c r="B202">
        <v>2013</v>
      </c>
      <c r="C202" t="s">
        <v>36</v>
      </c>
      <c r="E202" t="s">
        <v>310</v>
      </c>
      <c r="F202" s="1">
        <v>2</v>
      </c>
      <c r="G202" t="s">
        <v>314</v>
      </c>
      <c r="H202" s="59">
        <v>41435</v>
      </c>
      <c r="I202" s="1">
        <v>2</v>
      </c>
      <c r="K202" s="59">
        <v>41439</v>
      </c>
      <c r="L202" t="s">
        <v>86</v>
      </c>
      <c r="M202" s="7" t="s">
        <v>68</v>
      </c>
      <c r="N202" t="s">
        <v>86</v>
      </c>
      <c r="O202" s="42">
        <v>34</v>
      </c>
      <c r="P202" s="2">
        <f>O202/F202</f>
        <v>17</v>
      </c>
      <c r="Q202" t="s">
        <v>41</v>
      </c>
      <c r="R202" t="s">
        <v>190</v>
      </c>
      <c r="S202" s="42">
        <f>P202*AR202*Raumgewichte!$E$31</f>
        <v>816</v>
      </c>
      <c r="X202"/>
      <c r="AP202" s="42">
        <f>S202*CN!$C$3</f>
        <v>338.31126860640001</v>
      </c>
      <c r="AQ202" s="42">
        <f>S202*CN!$C$4</f>
        <v>21.685200000000002</v>
      </c>
      <c r="AR202">
        <v>4</v>
      </c>
    </row>
    <row r="203" spans="1:47" x14ac:dyDescent="0.25">
      <c r="A203">
        <v>202</v>
      </c>
      <c r="B203">
        <v>2013</v>
      </c>
      <c r="C203" t="s">
        <v>36</v>
      </c>
      <c r="E203" t="s">
        <v>310</v>
      </c>
      <c r="F203" s="1">
        <v>2</v>
      </c>
      <c r="G203" t="s">
        <v>314</v>
      </c>
      <c r="H203" s="59">
        <v>41478</v>
      </c>
      <c r="I203" s="1">
        <v>2</v>
      </c>
      <c r="K203" s="59">
        <v>41478</v>
      </c>
      <c r="L203" t="s">
        <v>322</v>
      </c>
      <c r="N203" t="s">
        <v>85</v>
      </c>
      <c r="O203" s="42">
        <v>30</v>
      </c>
      <c r="P203" s="2">
        <v>23.44</v>
      </c>
      <c r="Q203" t="s">
        <v>53</v>
      </c>
      <c r="R203" s="42">
        <f>P203*100</f>
        <v>2344</v>
      </c>
      <c r="S203" s="42">
        <f>R203*Trockengewichte!$E$5</f>
        <v>2015.84</v>
      </c>
      <c r="X203"/>
      <c r="AP203" s="42">
        <f>S203*CN!$C$3</f>
        <v>835.76150454353592</v>
      </c>
      <c r="AQ203" s="42">
        <f>S203*CN!$C$4</f>
        <v>53.570948000000001</v>
      </c>
      <c r="AR203">
        <v>0</v>
      </c>
    </row>
    <row r="204" spans="1:47" x14ac:dyDescent="0.25">
      <c r="A204">
        <v>203</v>
      </c>
      <c r="B204">
        <v>2013</v>
      </c>
      <c r="C204" t="s">
        <v>36</v>
      </c>
      <c r="E204" t="s">
        <v>310</v>
      </c>
      <c r="F204" s="1">
        <v>2</v>
      </c>
      <c r="G204" t="s">
        <v>314</v>
      </c>
      <c r="H204" s="59">
        <v>41545</v>
      </c>
      <c r="I204" s="1">
        <v>2</v>
      </c>
      <c r="K204" s="59">
        <v>41549</v>
      </c>
      <c r="L204" t="s">
        <v>86</v>
      </c>
      <c r="M204" s="7" t="s">
        <v>68</v>
      </c>
      <c r="N204" t="s">
        <v>86</v>
      </c>
      <c r="O204" s="42">
        <v>34</v>
      </c>
      <c r="P204" s="2">
        <f>O204/F204</f>
        <v>17</v>
      </c>
      <c r="Q204" t="s">
        <v>41</v>
      </c>
      <c r="R204" t="s">
        <v>190</v>
      </c>
      <c r="S204" s="42">
        <f>P204*AR204*Raumgewichte!$E$31</f>
        <v>816</v>
      </c>
      <c r="X204"/>
      <c r="AP204" s="42">
        <f>S204*CN!$C$3</f>
        <v>338.31126860640001</v>
      </c>
      <c r="AQ204" s="42">
        <f>S204*CN!$C$4</f>
        <v>21.685200000000002</v>
      </c>
      <c r="AR204">
        <v>4</v>
      </c>
    </row>
    <row r="205" spans="1:47" ht="12" customHeight="1" x14ac:dyDescent="0.35">
      <c r="A205">
        <v>204</v>
      </c>
      <c r="B205">
        <v>2014</v>
      </c>
      <c r="C205" t="s">
        <v>20</v>
      </c>
      <c r="E205" t="s">
        <v>310</v>
      </c>
      <c r="F205" s="1">
        <v>1.28</v>
      </c>
      <c r="G205" t="s">
        <v>315</v>
      </c>
      <c r="H205" s="59">
        <v>41816</v>
      </c>
      <c r="I205" s="1">
        <v>1.28</v>
      </c>
      <c r="K205" s="61"/>
      <c r="L205" s="24" t="s">
        <v>84</v>
      </c>
      <c r="M205" s="24" t="s">
        <v>320</v>
      </c>
      <c r="N205" s="24" t="s">
        <v>87</v>
      </c>
      <c r="O205" s="31">
        <v>30</v>
      </c>
      <c r="P205" s="25">
        <v>23.44</v>
      </c>
      <c r="Q205" s="24" t="s">
        <v>31</v>
      </c>
      <c r="R205" s="24">
        <f>P205*1000</f>
        <v>23440</v>
      </c>
      <c r="S205" s="31">
        <f>R205*X205/100</f>
        <v>210.96</v>
      </c>
      <c r="T205" s="24">
        <v>5.7</v>
      </c>
      <c r="U205" s="24">
        <v>4.5</v>
      </c>
      <c r="V205" s="24">
        <v>19.5</v>
      </c>
      <c r="W205" s="24">
        <v>1.2</v>
      </c>
      <c r="X205" s="26">
        <v>0.9</v>
      </c>
      <c r="Y205" s="28">
        <v>37.4</v>
      </c>
      <c r="Z205" s="28">
        <v>62.6</v>
      </c>
      <c r="AA205" s="28">
        <v>363</v>
      </c>
      <c r="AB205" s="26">
        <v>7.65</v>
      </c>
      <c r="AC205" s="26"/>
      <c r="AD205" s="28">
        <v>64.400000000000006</v>
      </c>
      <c r="AE205" s="28">
        <v>32.1</v>
      </c>
      <c r="AF205" s="30" t="s">
        <v>103</v>
      </c>
      <c r="AG205" s="26">
        <v>5.64</v>
      </c>
      <c r="AH205" s="26"/>
      <c r="AI205" s="26">
        <v>6.58</v>
      </c>
      <c r="AJ205" s="26">
        <v>15.08</v>
      </c>
      <c r="AK205" s="31">
        <v>124</v>
      </c>
      <c r="AL205" s="26">
        <v>149.94</v>
      </c>
      <c r="AM205" s="28">
        <v>21.9</v>
      </c>
      <c r="AN205" s="26">
        <v>7.6</v>
      </c>
      <c r="AO205" s="26">
        <v>4.08</v>
      </c>
      <c r="AP205" s="42">
        <f>S205*AA205/1000</f>
        <v>76.578479999999999</v>
      </c>
      <c r="AQ205" s="42">
        <f>S205*AD205/1000</f>
        <v>13.585824000000002</v>
      </c>
      <c r="AR205" t="s">
        <v>190</v>
      </c>
      <c r="AT205" s="10"/>
      <c r="AU205" s="9"/>
    </row>
    <row r="206" spans="1:47" ht="12" customHeight="1" x14ac:dyDescent="0.35">
      <c r="A206">
        <v>205</v>
      </c>
      <c r="B206">
        <v>2014</v>
      </c>
      <c r="C206" t="s">
        <v>20</v>
      </c>
      <c r="E206" t="s">
        <v>310</v>
      </c>
      <c r="F206" s="1">
        <v>1.28</v>
      </c>
      <c r="G206" t="s">
        <v>315</v>
      </c>
      <c r="H206" s="59">
        <v>41890</v>
      </c>
      <c r="I206" s="1">
        <v>1.28</v>
      </c>
      <c r="K206" s="61"/>
      <c r="L206" s="24" t="s">
        <v>84</v>
      </c>
      <c r="M206" s="24" t="s">
        <v>320</v>
      </c>
      <c r="N206" s="24" t="s">
        <v>87</v>
      </c>
      <c r="O206" s="31">
        <v>90</v>
      </c>
      <c r="P206" s="25">
        <v>45</v>
      </c>
      <c r="Q206" s="24" t="s">
        <v>31</v>
      </c>
      <c r="R206" s="24">
        <f>P206*1000</f>
        <v>45000</v>
      </c>
      <c r="S206" s="31">
        <f>R206*X206/100</f>
        <v>270</v>
      </c>
      <c r="T206" s="24">
        <v>10.9</v>
      </c>
      <c r="U206" s="24">
        <v>8.6</v>
      </c>
      <c r="V206" s="24">
        <v>37.299999999999997</v>
      </c>
      <c r="W206" s="24">
        <v>2.2999999999999998</v>
      </c>
      <c r="X206" s="26">
        <v>0.6</v>
      </c>
      <c r="Y206" s="28">
        <v>47.1</v>
      </c>
      <c r="Z206" s="28">
        <v>52.9</v>
      </c>
      <c r="AA206" s="28">
        <v>306.8</v>
      </c>
      <c r="AB206" s="26">
        <v>7.5</v>
      </c>
      <c r="AC206" s="26"/>
      <c r="AD206" s="31">
        <v>109</v>
      </c>
      <c r="AE206" s="28">
        <v>29.1</v>
      </c>
      <c r="AF206" s="25">
        <v>0.308</v>
      </c>
      <c r="AG206" s="26">
        <v>2.82</v>
      </c>
      <c r="AH206" s="28">
        <v>25</v>
      </c>
      <c r="AI206" s="26">
        <v>8.9700000000000006</v>
      </c>
      <c r="AJ206" s="26">
        <v>20.56</v>
      </c>
      <c r="AK206" s="31">
        <v>179</v>
      </c>
      <c r="AL206" s="26">
        <v>216.22</v>
      </c>
      <c r="AM206" s="28">
        <v>30</v>
      </c>
      <c r="AN206" s="26">
        <v>9.93</v>
      </c>
      <c r="AO206" s="26">
        <v>4.34</v>
      </c>
      <c r="AP206" s="42">
        <f>S206*AA206/1000</f>
        <v>82.835999999999999</v>
      </c>
      <c r="AQ206" s="42">
        <f>S206*AD206/1000</f>
        <v>29.43</v>
      </c>
      <c r="AR206" t="s">
        <v>190</v>
      </c>
      <c r="AT206" s="10"/>
      <c r="AU206" s="9"/>
    </row>
    <row r="207" spans="1:47" ht="12" customHeight="1" x14ac:dyDescent="0.25">
      <c r="A207">
        <v>206</v>
      </c>
      <c r="B207">
        <v>2014</v>
      </c>
      <c r="C207" t="s">
        <v>20</v>
      </c>
      <c r="E207" t="s">
        <v>310</v>
      </c>
      <c r="F207" s="1">
        <v>1.28</v>
      </c>
      <c r="G207" t="s">
        <v>314</v>
      </c>
      <c r="H207" s="59">
        <v>41781</v>
      </c>
      <c r="I207" s="1">
        <v>0.25</v>
      </c>
      <c r="K207" s="59">
        <v>41793</v>
      </c>
      <c r="L207" t="s">
        <v>86</v>
      </c>
      <c r="M207" t="s">
        <v>70</v>
      </c>
      <c r="N207" t="s">
        <v>86</v>
      </c>
      <c r="O207" s="42">
        <v>8</v>
      </c>
      <c r="P207" s="2">
        <f>O207/F207</f>
        <v>6.25</v>
      </c>
      <c r="Q207" t="s">
        <v>41</v>
      </c>
      <c r="R207" t="s">
        <v>190</v>
      </c>
      <c r="S207" s="42">
        <f>P207*AR207*Raumgewichte!$E$32</f>
        <v>112.5</v>
      </c>
      <c r="X207"/>
      <c r="AP207" s="42">
        <f>S207*CN!$C$3</f>
        <v>46.642178576249997</v>
      </c>
      <c r="AQ207" s="42">
        <f>S207*CN!$C$4</f>
        <v>2.9896875000000001</v>
      </c>
      <c r="AR207">
        <v>12</v>
      </c>
    </row>
    <row r="208" spans="1:47" x14ac:dyDescent="0.25">
      <c r="A208">
        <v>207</v>
      </c>
      <c r="B208">
        <v>2014</v>
      </c>
      <c r="C208" t="s">
        <v>20</v>
      </c>
      <c r="E208" t="s">
        <v>310</v>
      </c>
      <c r="F208" s="1">
        <v>1.28</v>
      </c>
      <c r="G208" t="s">
        <v>314</v>
      </c>
      <c r="H208" s="59">
        <v>41803</v>
      </c>
      <c r="I208" s="1">
        <v>1.28</v>
      </c>
      <c r="K208" s="59">
        <v>41809</v>
      </c>
      <c r="L208" t="s">
        <v>86</v>
      </c>
      <c r="M208" t="s">
        <v>71</v>
      </c>
      <c r="N208" t="s">
        <v>86</v>
      </c>
      <c r="O208" s="42">
        <v>54</v>
      </c>
      <c r="P208" s="2">
        <v>42.19</v>
      </c>
      <c r="Q208" t="s">
        <v>53</v>
      </c>
      <c r="R208" s="42">
        <f>P208*100</f>
        <v>4219</v>
      </c>
      <c r="S208" s="42">
        <f>R208*Trockengewichte!$E$7</f>
        <v>1561.03</v>
      </c>
      <c r="X208"/>
      <c r="AP208" s="42">
        <f>S208*CN!$C$3</f>
        <v>647.19857798118699</v>
      </c>
      <c r="AQ208" s="42">
        <f>S208*CN!$C$4</f>
        <v>41.48437225</v>
      </c>
      <c r="AR208">
        <v>6</v>
      </c>
    </row>
    <row r="209" spans="1:47" x14ac:dyDescent="0.25">
      <c r="A209">
        <v>208</v>
      </c>
      <c r="B209">
        <v>2014</v>
      </c>
      <c r="C209" t="s">
        <v>20</v>
      </c>
      <c r="E209" t="s">
        <v>310</v>
      </c>
      <c r="F209" s="1">
        <v>1.28</v>
      </c>
      <c r="G209" t="s">
        <v>314</v>
      </c>
      <c r="H209" s="59">
        <v>41806</v>
      </c>
      <c r="I209" s="1">
        <v>0.5</v>
      </c>
      <c r="L209" t="s">
        <v>326</v>
      </c>
      <c r="N209" t="s">
        <v>85</v>
      </c>
      <c r="O209" s="42">
        <v>180</v>
      </c>
      <c r="P209" s="2">
        <v>90</v>
      </c>
      <c r="Q209" t="s">
        <v>53</v>
      </c>
      <c r="R209" s="42">
        <f>P209*100</f>
        <v>9000</v>
      </c>
      <c r="S209" s="42">
        <f>R209*Trockengewichte!$E$7</f>
        <v>3330</v>
      </c>
      <c r="X209"/>
      <c r="AP209" s="42">
        <f>S209*CN!$C$3</f>
        <v>1380.608485857</v>
      </c>
      <c r="AQ209" s="42">
        <f>S209*CN!$C$4</f>
        <v>88.49475000000001</v>
      </c>
      <c r="AR209" t="s">
        <v>190</v>
      </c>
    </row>
    <row r="210" spans="1:47" x14ac:dyDescent="0.25">
      <c r="A210">
        <v>209</v>
      </c>
      <c r="B210">
        <v>2014</v>
      </c>
      <c r="C210" t="s">
        <v>20</v>
      </c>
      <c r="E210" t="s">
        <v>310</v>
      </c>
      <c r="F210" s="1">
        <v>1.28</v>
      </c>
      <c r="G210" t="s">
        <v>314</v>
      </c>
      <c r="H210" s="59">
        <v>41871</v>
      </c>
      <c r="I210" s="1">
        <v>1.28</v>
      </c>
      <c r="K210" s="59">
        <v>41881</v>
      </c>
      <c r="L210" t="s">
        <v>86</v>
      </c>
      <c r="M210" t="s">
        <v>73</v>
      </c>
      <c r="N210" t="s">
        <v>86</v>
      </c>
      <c r="O210" s="42">
        <v>100</v>
      </c>
      <c r="P210" s="2">
        <v>78.13</v>
      </c>
      <c r="Q210" t="s">
        <v>53</v>
      </c>
      <c r="R210" s="42">
        <f>P210*100</f>
        <v>7813</v>
      </c>
      <c r="S210" s="42">
        <f>R210*Trockengewichte!$E$7</f>
        <v>2890.81</v>
      </c>
      <c r="X210"/>
      <c r="AP210" s="42">
        <f>S210*CN!$C$3</f>
        <v>1198.5215666667489</v>
      </c>
      <c r="AQ210" s="42">
        <f>S210*CN!$C$4</f>
        <v>76.823275750000008</v>
      </c>
      <c r="AR210">
        <v>10</v>
      </c>
    </row>
    <row r="211" spans="1:47" x14ac:dyDescent="0.25">
      <c r="A211">
        <v>210</v>
      </c>
      <c r="B211">
        <v>2014</v>
      </c>
      <c r="C211" t="s">
        <v>20</v>
      </c>
      <c r="E211" t="s">
        <v>310</v>
      </c>
      <c r="F211" s="1">
        <v>1.28</v>
      </c>
      <c r="G211" t="s">
        <v>314</v>
      </c>
      <c r="H211" s="59">
        <v>41957</v>
      </c>
      <c r="I211" s="1">
        <v>1.28</v>
      </c>
      <c r="K211" s="59">
        <v>41959</v>
      </c>
      <c r="L211" t="s">
        <v>86</v>
      </c>
      <c r="M211" t="s">
        <v>74</v>
      </c>
      <c r="N211" t="s">
        <v>86</v>
      </c>
      <c r="O211" s="42">
        <v>24</v>
      </c>
      <c r="P211" s="2">
        <v>18.75</v>
      </c>
      <c r="Q211" t="s">
        <v>53</v>
      </c>
      <c r="R211" s="42">
        <f>P211*100</f>
        <v>1875</v>
      </c>
      <c r="S211" s="42">
        <f>R211*Trockengewichte!$E$7</f>
        <v>693.75</v>
      </c>
      <c r="X211"/>
      <c r="AP211" s="42">
        <f>S211*CN!$C$3</f>
        <v>287.62676788687497</v>
      </c>
      <c r="AQ211" s="42">
        <f>S211*CN!$C$4</f>
        <v>18.436406250000001</v>
      </c>
      <c r="AR211">
        <v>2</v>
      </c>
    </row>
    <row r="212" spans="1:47" x14ac:dyDescent="0.25">
      <c r="A212">
        <v>211</v>
      </c>
      <c r="B212">
        <v>2014</v>
      </c>
      <c r="C212" t="s">
        <v>20</v>
      </c>
      <c r="E212" t="s">
        <v>312</v>
      </c>
      <c r="F212" s="1">
        <v>0.21</v>
      </c>
      <c r="G212" t="s">
        <v>314</v>
      </c>
      <c r="H212" s="59">
        <v>41837</v>
      </c>
      <c r="I212" s="1">
        <v>0.21</v>
      </c>
      <c r="L212" t="s">
        <v>326</v>
      </c>
      <c r="M212" t="s">
        <v>79</v>
      </c>
      <c r="N212" t="s">
        <v>85</v>
      </c>
      <c r="O212" s="42">
        <v>18</v>
      </c>
      <c r="P212" s="2">
        <v>36</v>
      </c>
      <c r="Q212" t="s">
        <v>53</v>
      </c>
      <c r="R212" s="42">
        <f>P212*100</f>
        <v>3600</v>
      </c>
      <c r="S212" s="42">
        <f>R212*Trockengewichte!$E$24</f>
        <v>2160</v>
      </c>
      <c r="X212"/>
      <c r="AP212" s="42">
        <f>S212*CN!$C$3</f>
        <v>895.52982866399998</v>
      </c>
      <c r="AQ212" s="42">
        <f>S212*CN!$C$4</f>
        <v>57.402000000000001</v>
      </c>
      <c r="AR212" t="s">
        <v>190</v>
      </c>
    </row>
    <row r="213" spans="1:47" x14ac:dyDescent="0.25">
      <c r="A213">
        <v>212</v>
      </c>
      <c r="B213">
        <v>2014</v>
      </c>
      <c r="C213" t="s">
        <v>35</v>
      </c>
      <c r="E213" t="s">
        <v>313</v>
      </c>
      <c r="F213" s="1">
        <v>0.68</v>
      </c>
      <c r="G213" t="s">
        <v>315</v>
      </c>
      <c r="H213" s="59">
        <v>41890</v>
      </c>
      <c r="I213" s="1">
        <v>0.68</v>
      </c>
      <c r="K213" s="61"/>
      <c r="L213" s="24" t="s">
        <v>84</v>
      </c>
      <c r="M213" s="24" t="s">
        <v>320</v>
      </c>
      <c r="N213" s="24" t="s">
        <v>87</v>
      </c>
      <c r="O213" s="31">
        <v>60</v>
      </c>
      <c r="P213" s="25">
        <v>46.88</v>
      </c>
      <c r="Q213" s="24" t="s">
        <v>31</v>
      </c>
      <c r="R213" s="24">
        <f>P213*1000</f>
        <v>46880</v>
      </c>
      <c r="S213" s="31">
        <f>R213*X213/100</f>
        <v>281.27999999999997</v>
      </c>
      <c r="T213" s="24">
        <v>11.3</v>
      </c>
      <c r="U213" s="24">
        <v>8.9</v>
      </c>
      <c r="V213" s="24">
        <v>38.9</v>
      </c>
      <c r="W213" s="24">
        <v>2.2999999999999998</v>
      </c>
      <c r="X213" s="26">
        <v>0.6</v>
      </c>
      <c r="Y213" s="28">
        <v>47.1</v>
      </c>
      <c r="Z213" s="28">
        <v>52.9</v>
      </c>
      <c r="AA213" s="28">
        <v>306.8</v>
      </c>
      <c r="AB213" s="26">
        <v>7.5</v>
      </c>
      <c r="AC213" s="26"/>
      <c r="AD213" s="31">
        <v>109</v>
      </c>
      <c r="AE213" s="28">
        <v>29.1</v>
      </c>
      <c r="AF213" s="25">
        <v>0.308</v>
      </c>
      <c r="AG213" s="26">
        <v>2.82</v>
      </c>
      <c r="AH213" s="28">
        <v>25</v>
      </c>
      <c r="AI213" s="26">
        <v>8.9700000000000006</v>
      </c>
      <c r="AJ213" s="26">
        <v>20.56</v>
      </c>
      <c r="AK213" s="31">
        <v>179</v>
      </c>
      <c r="AL213" s="26">
        <v>216.22</v>
      </c>
      <c r="AM213" s="28">
        <v>30</v>
      </c>
      <c r="AN213" s="26">
        <v>9.93</v>
      </c>
      <c r="AO213" s="26">
        <v>4.34</v>
      </c>
      <c r="AP213" s="42">
        <f>S213*AA213/1000</f>
        <v>86.296703999999991</v>
      </c>
      <c r="AQ213" s="42">
        <f>S213*AD213/1000</f>
        <v>30.659519999999997</v>
      </c>
      <c r="AR213" t="s">
        <v>190</v>
      </c>
    </row>
    <row r="214" spans="1:47" x14ac:dyDescent="0.25">
      <c r="A214">
        <v>213</v>
      </c>
      <c r="B214">
        <v>2014</v>
      </c>
      <c r="C214" t="s">
        <v>35</v>
      </c>
      <c r="E214" t="s">
        <v>313</v>
      </c>
      <c r="F214" s="1">
        <v>0.68</v>
      </c>
      <c r="G214" t="s">
        <v>317</v>
      </c>
      <c r="H214" s="59">
        <v>41718</v>
      </c>
      <c r="I214" s="1">
        <v>0.68</v>
      </c>
      <c r="L214" t="s">
        <v>330</v>
      </c>
      <c r="N214" t="s">
        <v>91</v>
      </c>
      <c r="R214"/>
      <c r="S214"/>
      <c r="X214"/>
      <c r="AP214"/>
      <c r="AQ214"/>
      <c r="AR214" t="s">
        <v>190</v>
      </c>
    </row>
    <row r="215" spans="1:47" x14ac:dyDescent="0.25">
      <c r="A215">
        <v>214</v>
      </c>
      <c r="B215">
        <v>2014</v>
      </c>
      <c r="C215" t="s">
        <v>35</v>
      </c>
      <c r="E215" t="s">
        <v>313</v>
      </c>
      <c r="F215" s="1">
        <v>0.68</v>
      </c>
      <c r="G215" t="s">
        <v>314</v>
      </c>
      <c r="H215" s="59">
        <v>41806</v>
      </c>
      <c r="I215" s="1">
        <v>0.68</v>
      </c>
      <c r="L215" t="s">
        <v>322</v>
      </c>
      <c r="M215" t="s">
        <v>72</v>
      </c>
      <c r="N215" t="s">
        <v>85</v>
      </c>
      <c r="O215" s="42">
        <v>60</v>
      </c>
      <c r="P215" s="2">
        <v>88.24</v>
      </c>
      <c r="Q215" t="s">
        <v>53</v>
      </c>
      <c r="R215" s="42">
        <f>P215*100</f>
        <v>8824</v>
      </c>
      <c r="S215" s="42">
        <f>R215*Trockengewichte!$E$5</f>
        <v>7588.64</v>
      </c>
      <c r="X215"/>
      <c r="AP215" s="42">
        <f>S215*CN!$C$3</f>
        <v>3146.228462496656</v>
      </c>
      <c r="AQ215" s="42">
        <f>S215*CN!$C$4</f>
        <v>201.66810800000002</v>
      </c>
      <c r="AR215" t="s">
        <v>190</v>
      </c>
    </row>
    <row r="216" spans="1:47" x14ac:dyDescent="0.25">
      <c r="A216">
        <v>215</v>
      </c>
      <c r="B216">
        <v>2014</v>
      </c>
      <c r="C216" t="s">
        <v>35</v>
      </c>
      <c r="E216" t="s">
        <v>313</v>
      </c>
      <c r="F216" s="1">
        <v>0.68</v>
      </c>
      <c r="G216" t="s">
        <v>314</v>
      </c>
      <c r="H216" s="59">
        <v>41884</v>
      </c>
      <c r="I216" s="1">
        <v>0.68</v>
      </c>
      <c r="L216" t="s">
        <v>326</v>
      </c>
      <c r="M216" t="s">
        <v>77</v>
      </c>
      <c r="N216" t="s">
        <v>85</v>
      </c>
      <c r="O216" s="42">
        <v>42</v>
      </c>
      <c r="P216" s="2">
        <v>42</v>
      </c>
      <c r="Q216" t="s">
        <v>53</v>
      </c>
      <c r="R216" s="42">
        <f>P216*100</f>
        <v>4200</v>
      </c>
      <c r="S216" s="42">
        <f>R216*Trockengewichte!$E$7</f>
        <v>1554</v>
      </c>
      <c r="X216"/>
      <c r="AP216" s="42">
        <f>S216*CN!$C$3</f>
        <v>644.2839600666</v>
      </c>
      <c r="AQ216" s="42">
        <f>S216*CN!$C$4</f>
        <v>41.297550000000001</v>
      </c>
      <c r="AR216" t="s">
        <v>190</v>
      </c>
    </row>
    <row r="217" spans="1:47" x14ac:dyDescent="0.25">
      <c r="A217">
        <v>216</v>
      </c>
      <c r="B217">
        <v>2014</v>
      </c>
      <c r="C217" t="s">
        <v>35</v>
      </c>
      <c r="E217" t="s">
        <v>313</v>
      </c>
      <c r="F217" s="1">
        <v>0.68</v>
      </c>
      <c r="G217" t="s">
        <v>314</v>
      </c>
      <c r="H217" s="59">
        <v>41946</v>
      </c>
      <c r="I217" s="1">
        <v>0.68</v>
      </c>
      <c r="K217" s="59">
        <v>41947</v>
      </c>
      <c r="L217" t="s">
        <v>86</v>
      </c>
      <c r="M217" t="s">
        <v>78</v>
      </c>
      <c r="N217" t="s">
        <v>86</v>
      </c>
      <c r="O217" s="42">
        <v>12</v>
      </c>
      <c r="P217" s="2">
        <v>17.649999999999999</v>
      </c>
      <c r="Q217" t="s">
        <v>53</v>
      </c>
      <c r="R217" s="42">
        <f>P217*100</f>
        <v>1764.9999999999998</v>
      </c>
      <c r="S217" s="42">
        <f>R217*Trockengewichte!$E$7</f>
        <v>653.04999999999995</v>
      </c>
      <c r="X217"/>
      <c r="AP217" s="42">
        <f>S217*CN!$C$3</f>
        <v>270.75266417084498</v>
      </c>
      <c r="AQ217" s="42">
        <f>S217*CN!$C$4</f>
        <v>17.354803749999999</v>
      </c>
      <c r="AR217">
        <v>1</v>
      </c>
    </row>
    <row r="218" spans="1:47" x14ac:dyDescent="0.25">
      <c r="A218">
        <v>217</v>
      </c>
      <c r="B218">
        <v>2014</v>
      </c>
      <c r="C218" t="s">
        <v>35</v>
      </c>
      <c r="E218" t="s">
        <v>312</v>
      </c>
      <c r="F218" s="1">
        <v>0.5</v>
      </c>
      <c r="G218" t="s">
        <v>314</v>
      </c>
      <c r="H218" s="59">
        <v>41837</v>
      </c>
      <c r="I218" s="1">
        <v>0.5</v>
      </c>
      <c r="L218" t="s">
        <v>326</v>
      </c>
      <c r="M218" t="s">
        <v>75</v>
      </c>
      <c r="N218" t="s">
        <v>85</v>
      </c>
      <c r="O218" s="42">
        <v>12</v>
      </c>
      <c r="P218" s="2">
        <v>57.14</v>
      </c>
      <c r="Q218" t="s">
        <v>53</v>
      </c>
      <c r="R218" s="42">
        <f>P218*100</f>
        <v>5714</v>
      </c>
      <c r="S218" s="42">
        <f>R218*Trockengewichte!$E$24</f>
        <v>3428.4</v>
      </c>
      <c r="X218"/>
      <c r="AP218" s="42">
        <f>S218*CN!$C$3</f>
        <v>1421.40484471836</v>
      </c>
      <c r="AQ218" s="42">
        <f>S218*CN!$C$4</f>
        <v>91.109730000000013</v>
      </c>
      <c r="AR218" t="s">
        <v>190</v>
      </c>
    </row>
    <row r="219" spans="1:47" ht="12" customHeight="1" x14ac:dyDescent="0.35">
      <c r="A219">
        <v>218</v>
      </c>
      <c r="B219">
        <v>2014</v>
      </c>
      <c r="C219" t="s">
        <v>36</v>
      </c>
      <c r="E219" t="s">
        <v>310</v>
      </c>
      <c r="F219" s="1">
        <v>2</v>
      </c>
      <c r="G219" t="s">
        <v>315</v>
      </c>
      <c r="H219" s="59">
        <v>41716</v>
      </c>
      <c r="I219" s="1">
        <v>2</v>
      </c>
      <c r="K219" s="61"/>
      <c r="L219" s="24" t="s">
        <v>83</v>
      </c>
      <c r="M219" s="24" t="s">
        <v>321</v>
      </c>
      <c r="N219" s="24" t="s">
        <v>87</v>
      </c>
      <c r="O219" s="31">
        <v>24</v>
      </c>
      <c r="P219" s="25">
        <v>12</v>
      </c>
      <c r="Q219" s="24" t="s">
        <v>30</v>
      </c>
      <c r="R219" s="31">
        <f>P219*1000</f>
        <v>12000</v>
      </c>
      <c r="S219" s="31">
        <f>R219*X219/100</f>
        <v>1956</v>
      </c>
      <c r="T219" s="24">
        <v>15.8</v>
      </c>
      <c r="U219" s="24">
        <v>24.7</v>
      </c>
      <c r="V219" s="24">
        <v>66.2</v>
      </c>
      <c r="W219" s="24">
        <v>7.6</v>
      </c>
      <c r="X219" s="29">
        <v>16.3</v>
      </c>
      <c r="Y219" s="29">
        <v>17.5</v>
      </c>
      <c r="Z219" s="29">
        <v>82.5</v>
      </c>
      <c r="AA219" s="27">
        <v>478</v>
      </c>
      <c r="AB219" s="27">
        <v>7.6</v>
      </c>
      <c r="AC219" s="24">
        <v>0.79</v>
      </c>
      <c r="AD219" s="27">
        <v>30.9</v>
      </c>
      <c r="AE219" s="27">
        <v>3.93</v>
      </c>
      <c r="AF219" s="27" t="s">
        <v>103</v>
      </c>
      <c r="AG219" s="27">
        <v>15.45</v>
      </c>
      <c r="AH219" s="27">
        <v>4</v>
      </c>
      <c r="AI219" s="27">
        <v>3.28</v>
      </c>
      <c r="AJ219" s="27">
        <v>7.6</v>
      </c>
      <c r="AK219" s="27">
        <v>31.9</v>
      </c>
      <c r="AL219" s="27">
        <v>38.450000000000003</v>
      </c>
      <c r="AM219" s="27">
        <v>14.7</v>
      </c>
      <c r="AN219" s="27">
        <v>3.27</v>
      </c>
      <c r="AO219" s="27">
        <v>3.39</v>
      </c>
      <c r="AP219" s="42">
        <f>S219*AA219/1000</f>
        <v>934.96799999999996</v>
      </c>
      <c r="AQ219" s="42">
        <f>S219*AD219/1000</f>
        <v>60.440399999999997</v>
      </c>
      <c r="AR219" t="s">
        <v>190</v>
      </c>
      <c r="AS219" s="10"/>
      <c r="AT219" s="10"/>
      <c r="AU219" s="10"/>
    </row>
    <row r="220" spans="1:47" ht="12" customHeight="1" x14ac:dyDescent="0.25">
      <c r="A220">
        <v>219</v>
      </c>
      <c r="B220">
        <v>2014</v>
      </c>
      <c r="C220" t="s">
        <v>36</v>
      </c>
      <c r="E220" t="s">
        <v>310</v>
      </c>
      <c r="F220" s="1">
        <v>2</v>
      </c>
      <c r="G220" t="s">
        <v>315</v>
      </c>
      <c r="H220" s="59">
        <v>41815</v>
      </c>
      <c r="I220" s="1">
        <v>2</v>
      </c>
      <c r="K220" s="61"/>
      <c r="L220" s="24" t="s">
        <v>84</v>
      </c>
      <c r="M220" s="24" t="s">
        <v>320</v>
      </c>
      <c r="N220" s="24" t="s">
        <v>87</v>
      </c>
      <c r="O220" s="31">
        <v>70</v>
      </c>
      <c r="P220" s="25">
        <v>35</v>
      </c>
      <c r="Q220" s="24" t="s">
        <v>31</v>
      </c>
      <c r="R220" s="24">
        <f>P220*1000</f>
        <v>35000</v>
      </c>
      <c r="S220" s="31">
        <f>R220*X220/100</f>
        <v>315</v>
      </c>
      <c r="T220" s="24">
        <v>8.5</v>
      </c>
      <c r="U220" s="24">
        <v>6.7</v>
      </c>
      <c r="V220" s="24">
        <v>29</v>
      </c>
      <c r="W220" s="24">
        <v>1.8</v>
      </c>
      <c r="X220" s="29">
        <v>0.9</v>
      </c>
      <c r="Y220" s="29">
        <v>37.4</v>
      </c>
      <c r="Z220" s="29">
        <v>62.6</v>
      </c>
      <c r="AA220" s="27">
        <v>363</v>
      </c>
      <c r="AB220" s="27">
        <v>7.65</v>
      </c>
      <c r="AC220" s="24"/>
      <c r="AD220" s="27">
        <v>64.400000000000006</v>
      </c>
      <c r="AE220" s="27">
        <v>32.1</v>
      </c>
      <c r="AF220" s="27" t="s">
        <v>103</v>
      </c>
      <c r="AG220" s="27">
        <v>5.64</v>
      </c>
      <c r="AH220" s="27"/>
      <c r="AI220" s="27">
        <v>6.58</v>
      </c>
      <c r="AJ220" s="27">
        <v>15.08</v>
      </c>
      <c r="AK220" s="27">
        <v>124</v>
      </c>
      <c r="AL220" s="27">
        <v>149.94</v>
      </c>
      <c r="AM220" s="27">
        <v>21.9</v>
      </c>
      <c r="AN220" s="27">
        <v>7.6</v>
      </c>
      <c r="AO220" s="27">
        <v>4.08</v>
      </c>
      <c r="AP220" s="42">
        <f>S220*AA220/1000</f>
        <v>114.345</v>
      </c>
      <c r="AQ220" s="42">
        <f>S220*AD220/1000</f>
        <v>20.286000000000001</v>
      </c>
      <c r="AR220" t="s">
        <v>190</v>
      </c>
    </row>
    <row r="221" spans="1:47" ht="12" customHeight="1" x14ac:dyDescent="0.35">
      <c r="A221">
        <v>220</v>
      </c>
      <c r="B221">
        <v>2014</v>
      </c>
      <c r="C221" t="s">
        <v>36</v>
      </c>
      <c r="E221" t="s">
        <v>310</v>
      </c>
      <c r="F221" s="1">
        <v>2</v>
      </c>
      <c r="G221" t="s">
        <v>315</v>
      </c>
      <c r="H221" s="59">
        <v>41890</v>
      </c>
      <c r="I221" s="1">
        <v>2</v>
      </c>
      <c r="K221" s="61"/>
      <c r="L221" s="24" t="s">
        <v>84</v>
      </c>
      <c r="M221" s="24" t="s">
        <v>320</v>
      </c>
      <c r="N221" s="24" t="s">
        <v>87</v>
      </c>
      <c r="O221" s="31">
        <v>30</v>
      </c>
      <c r="P221" s="25">
        <v>44.12</v>
      </c>
      <c r="Q221" s="24" t="s">
        <v>31</v>
      </c>
      <c r="R221" s="24">
        <f>P221*1000</f>
        <v>44120</v>
      </c>
      <c r="S221" s="31">
        <f>R221*X221/100</f>
        <v>264.72000000000003</v>
      </c>
      <c r="T221" s="24">
        <v>10.7</v>
      </c>
      <c r="U221" s="24">
        <v>8.4</v>
      </c>
      <c r="V221" s="24">
        <v>36.6</v>
      </c>
      <c r="W221" s="24">
        <v>2.2000000000000002</v>
      </c>
      <c r="X221" s="29">
        <v>0.6</v>
      </c>
      <c r="Y221" s="29">
        <v>47.1</v>
      </c>
      <c r="Z221" s="29">
        <v>52.9</v>
      </c>
      <c r="AA221" s="27">
        <v>306.8</v>
      </c>
      <c r="AB221" s="27">
        <v>7.5</v>
      </c>
      <c r="AC221" s="24"/>
      <c r="AD221" s="27">
        <v>109</v>
      </c>
      <c r="AE221" s="27">
        <v>29.1</v>
      </c>
      <c r="AF221" s="27">
        <v>0.308</v>
      </c>
      <c r="AG221" s="27">
        <v>2.82</v>
      </c>
      <c r="AH221" s="27">
        <v>25</v>
      </c>
      <c r="AI221" s="27">
        <v>8.9700000000000006</v>
      </c>
      <c r="AJ221" s="27">
        <v>20.56</v>
      </c>
      <c r="AK221" s="27">
        <v>179</v>
      </c>
      <c r="AL221" s="27">
        <v>216.22</v>
      </c>
      <c r="AM221" s="27">
        <v>30</v>
      </c>
      <c r="AN221" s="27">
        <v>9.93</v>
      </c>
      <c r="AO221" s="27">
        <v>4.34</v>
      </c>
      <c r="AP221" s="42">
        <f>S221*AA221/1000</f>
        <v>81.216096000000007</v>
      </c>
      <c r="AQ221" s="42">
        <f>S221*AD221/1000</f>
        <v>28.854480000000002</v>
      </c>
      <c r="AR221" t="s">
        <v>190</v>
      </c>
      <c r="AS221" s="10"/>
      <c r="AT221" s="10"/>
      <c r="AU221" s="10"/>
    </row>
    <row r="222" spans="1:47" ht="12" customHeight="1" x14ac:dyDescent="0.35">
      <c r="A222">
        <v>221</v>
      </c>
      <c r="B222">
        <v>2014</v>
      </c>
      <c r="C222" t="s">
        <v>36</v>
      </c>
      <c r="E222" t="s">
        <v>310</v>
      </c>
      <c r="F222" s="1">
        <v>2</v>
      </c>
      <c r="G222" t="s">
        <v>315</v>
      </c>
      <c r="H222" s="59">
        <v>41943</v>
      </c>
      <c r="I222" s="1">
        <v>2</v>
      </c>
      <c r="K222" s="61"/>
      <c r="L222" s="24" t="s">
        <v>84</v>
      </c>
      <c r="M222" s="24" t="s">
        <v>320</v>
      </c>
      <c r="N222" s="24" t="s">
        <v>87</v>
      </c>
      <c r="O222" s="31">
        <v>50</v>
      </c>
      <c r="P222" s="25">
        <v>25</v>
      </c>
      <c r="Q222" s="24" t="s">
        <v>31</v>
      </c>
      <c r="R222" s="24">
        <f>P222*1000</f>
        <v>25000</v>
      </c>
      <c r="S222" s="31">
        <f>R222*X222/100</f>
        <v>125</v>
      </c>
      <c r="T222" s="24">
        <v>6.1</v>
      </c>
      <c r="U222" s="24">
        <v>4.8</v>
      </c>
      <c r="V222" s="24">
        <v>20.8</v>
      </c>
      <c r="W222" s="24">
        <v>1.3</v>
      </c>
      <c r="X222" s="29">
        <v>0.5</v>
      </c>
      <c r="Y222" s="29">
        <v>51</v>
      </c>
      <c r="Z222" s="29">
        <v>49</v>
      </c>
      <c r="AA222" s="27">
        <v>284.2</v>
      </c>
      <c r="AB222" s="27">
        <v>7.75</v>
      </c>
      <c r="AC222" s="24"/>
      <c r="AD222" s="27">
        <v>62.2</v>
      </c>
      <c r="AE222" s="27">
        <v>30.4</v>
      </c>
      <c r="AF222" s="27" t="s">
        <v>103</v>
      </c>
      <c r="AG222" s="27">
        <v>4.57</v>
      </c>
      <c r="AH222" s="27">
        <v>38</v>
      </c>
      <c r="AI222" s="27">
        <v>7.12</v>
      </c>
      <c r="AJ222" s="27">
        <v>16.32</v>
      </c>
      <c r="AK222" s="27">
        <v>158</v>
      </c>
      <c r="AL222" s="27">
        <v>190.82</v>
      </c>
      <c r="AM222" s="27">
        <v>25</v>
      </c>
      <c r="AN222" s="27">
        <v>8.18</v>
      </c>
      <c r="AO222" s="27">
        <v>3.69</v>
      </c>
      <c r="AP222" s="42">
        <f>S222*AA222/1000</f>
        <v>35.524999999999999</v>
      </c>
      <c r="AQ222" s="42">
        <f>S222*AD222/1000</f>
        <v>7.7750000000000004</v>
      </c>
      <c r="AR222" t="s">
        <v>190</v>
      </c>
      <c r="AS222" s="10"/>
      <c r="AT222" s="10"/>
      <c r="AU222" s="10"/>
    </row>
    <row r="223" spans="1:47" ht="12" customHeight="1" x14ac:dyDescent="0.25">
      <c r="A223">
        <v>222</v>
      </c>
      <c r="B223">
        <v>2014</v>
      </c>
      <c r="C223" t="s">
        <v>36</v>
      </c>
      <c r="E223" t="s">
        <v>310</v>
      </c>
      <c r="F223" s="1">
        <v>2</v>
      </c>
      <c r="G223" t="s">
        <v>315</v>
      </c>
      <c r="H223" s="59">
        <v>41946</v>
      </c>
      <c r="I223" s="1">
        <v>2</v>
      </c>
      <c r="K223" s="61"/>
      <c r="L223" s="24" t="s">
        <v>83</v>
      </c>
      <c r="M223" s="24" t="s">
        <v>321</v>
      </c>
      <c r="N223" s="24" t="s">
        <v>87</v>
      </c>
      <c r="O223" s="31">
        <v>16</v>
      </c>
      <c r="P223" s="25">
        <v>8</v>
      </c>
      <c r="Q223" s="24" t="s">
        <v>30</v>
      </c>
      <c r="R223" s="31">
        <f>P223*1000</f>
        <v>8000</v>
      </c>
      <c r="S223" s="31">
        <f>R223*X223/100</f>
        <v>1360</v>
      </c>
      <c r="T223" s="24">
        <v>10.5</v>
      </c>
      <c r="U223" s="24">
        <v>16.5</v>
      </c>
      <c r="V223" s="24">
        <v>44.2</v>
      </c>
      <c r="W223" s="24">
        <v>5</v>
      </c>
      <c r="X223" s="29">
        <v>17</v>
      </c>
      <c r="Y223" s="29">
        <v>24.7</v>
      </c>
      <c r="Z223" s="29">
        <v>75.3</v>
      </c>
      <c r="AA223" s="27">
        <v>436.5</v>
      </c>
      <c r="AB223" s="27">
        <v>7.4</v>
      </c>
      <c r="AC223" s="24">
        <v>0.7</v>
      </c>
      <c r="AD223" s="27">
        <v>30.4</v>
      </c>
      <c r="AE223" s="27">
        <v>1.76</v>
      </c>
      <c r="AF223" s="27">
        <v>4.7E-2</v>
      </c>
      <c r="AG223" s="27">
        <v>14.3</v>
      </c>
      <c r="AH223" s="27">
        <v>5</v>
      </c>
      <c r="AI223" s="27">
        <v>7.13</v>
      </c>
      <c r="AJ223" s="27">
        <v>16.329999999999998</v>
      </c>
      <c r="AK223" s="27">
        <v>13.5</v>
      </c>
      <c r="AL223" s="27">
        <v>16.29</v>
      </c>
      <c r="AM223" s="27">
        <v>31.3</v>
      </c>
      <c r="AN223" s="27">
        <v>4.34</v>
      </c>
      <c r="AO223" s="27">
        <v>4.0599999999999996</v>
      </c>
      <c r="AP223" s="42">
        <f>S223*AA223/1000</f>
        <v>593.64</v>
      </c>
      <c r="AQ223" s="42">
        <f>S223*AD223/1000</f>
        <v>41.344000000000001</v>
      </c>
      <c r="AR223" t="s">
        <v>190</v>
      </c>
    </row>
    <row r="224" spans="1:47" x14ac:dyDescent="0.25">
      <c r="A224">
        <v>223</v>
      </c>
      <c r="B224">
        <v>2014</v>
      </c>
      <c r="C224" t="s">
        <v>36</v>
      </c>
      <c r="E224" t="s">
        <v>310</v>
      </c>
      <c r="F224" s="1">
        <v>2</v>
      </c>
      <c r="G224" t="s">
        <v>317</v>
      </c>
      <c r="H224" s="59">
        <v>41718</v>
      </c>
      <c r="I224" s="1">
        <v>2</v>
      </c>
      <c r="L224" t="s">
        <v>330</v>
      </c>
      <c r="N224" t="s">
        <v>91</v>
      </c>
      <c r="R224"/>
      <c r="S224"/>
      <c r="X224" s="29"/>
      <c r="Y224" s="29"/>
      <c r="Z224" s="29"/>
      <c r="AA224" s="27"/>
      <c r="AB224" s="27"/>
      <c r="AC224" s="24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/>
      <c r="AQ224"/>
      <c r="AR224" t="s">
        <v>190</v>
      </c>
    </row>
    <row r="225" spans="1:44" x14ac:dyDescent="0.25">
      <c r="A225">
        <v>224</v>
      </c>
      <c r="B225">
        <v>2014</v>
      </c>
      <c r="C225" t="s">
        <v>36</v>
      </c>
      <c r="E225" t="s">
        <v>310</v>
      </c>
      <c r="F225" s="1">
        <v>2</v>
      </c>
      <c r="G225" t="s">
        <v>314</v>
      </c>
      <c r="H225" s="59">
        <v>41806</v>
      </c>
      <c r="I225" s="1">
        <v>2</v>
      </c>
      <c r="L225" t="s">
        <v>322</v>
      </c>
      <c r="M225" t="s">
        <v>72</v>
      </c>
      <c r="N225" t="s">
        <v>85</v>
      </c>
      <c r="O225" s="42">
        <v>60</v>
      </c>
      <c r="P225" s="2">
        <v>120</v>
      </c>
      <c r="Q225" t="s">
        <v>53</v>
      </c>
      <c r="R225" s="42">
        <f>P225*100</f>
        <v>12000</v>
      </c>
      <c r="S225" s="42">
        <f>R225*Trockengewichte!$E$5</f>
        <v>10320</v>
      </c>
      <c r="X225" s="29"/>
      <c r="Y225" s="29"/>
      <c r="Z225" s="29"/>
      <c r="AA225" s="27"/>
      <c r="AB225" s="27"/>
      <c r="AC225" s="24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42">
        <f>S225*CN!$C$3</f>
        <v>4278.6425147279997</v>
      </c>
      <c r="AQ225" s="42">
        <f>S225*CN!$C$4</f>
        <v>274.25400000000002</v>
      </c>
      <c r="AR225" t="s">
        <v>190</v>
      </c>
    </row>
    <row r="226" spans="1:44" x14ac:dyDescent="0.25">
      <c r="A226">
        <v>225</v>
      </c>
      <c r="B226">
        <v>2014</v>
      </c>
      <c r="C226" t="s">
        <v>36</v>
      </c>
      <c r="E226" t="s">
        <v>310</v>
      </c>
      <c r="F226" s="1">
        <v>2</v>
      </c>
      <c r="G226" t="s">
        <v>314</v>
      </c>
      <c r="H226" s="59">
        <v>41875</v>
      </c>
      <c r="I226" s="1">
        <v>1</v>
      </c>
      <c r="L226" t="s">
        <v>326</v>
      </c>
      <c r="M226" t="s">
        <v>81</v>
      </c>
      <c r="N226" t="s">
        <v>85</v>
      </c>
      <c r="O226" s="42">
        <v>153</v>
      </c>
      <c r="P226" s="2">
        <v>153</v>
      </c>
      <c r="Q226" t="s">
        <v>53</v>
      </c>
      <c r="R226" s="42">
        <f>P226*100</f>
        <v>15300</v>
      </c>
      <c r="S226" s="42">
        <f>R226*Trockengewichte!$E$7</f>
        <v>5661</v>
      </c>
      <c r="X226" s="29"/>
      <c r="Y226" s="29"/>
      <c r="Z226" s="29"/>
      <c r="AA226" s="27"/>
      <c r="AB226" s="27"/>
      <c r="AC226" s="24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42">
        <f>S226*CN!$C$3</f>
        <v>2347.0344259569001</v>
      </c>
      <c r="AQ226" s="42">
        <f>S226*CN!$C$4</f>
        <v>150.44107500000001</v>
      </c>
      <c r="AR226" t="s">
        <v>190</v>
      </c>
    </row>
    <row r="227" spans="1:44" x14ac:dyDescent="0.25">
      <c r="A227">
        <v>226</v>
      </c>
      <c r="B227">
        <v>2014</v>
      </c>
      <c r="C227" t="s">
        <v>36</v>
      </c>
      <c r="E227" t="s">
        <v>310</v>
      </c>
      <c r="F227" s="1">
        <v>2</v>
      </c>
      <c r="G227" t="s">
        <v>314</v>
      </c>
      <c r="H227" s="59">
        <v>41884</v>
      </c>
      <c r="I227" s="1">
        <v>1</v>
      </c>
      <c r="L227" t="s">
        <v>326</v>
      </c>
      <c r="M227" t="s">
        <v>77</v>
      </c>
      <c r="N227" t="s">
        <v>85</v>
      </c>
      <c r="O227" s="42">
        <v>42</v>
      </c>
      <c r="P227" s="2">
        <v>61.76</v>
      </c>
      <c r="Q227" t="s">
        <v>53</v>
      </c>
      <c r="R227" s="42">
        <f>P227*100</f>
        <v>6176</v>
      </c>
      <c r="S227" s="42">
        <f>R227*Trockengewichte!$E$7</f>
        <v>2285.12</v>
      </c>
      <c r="X227" s="29"/>
      <c r="Y227" s="29"/>
      <c r="Z227" s="29"/>
      <c r="AA227" s="27"/>
      <c r="AB227" s="27"/>
      <c r="AC227" s="24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42">
        <f>S227*CN!$C$3</f>
        <v>947.4042231836479</v>
      </c>
      <c r="AQ227" s="42">
        <f>S227*CN!$C$4</f>
        <v>60.727063999999999</v>
      </c>
      <c r="AR227" t="s">
        <v>190</v>
      </c>
    </row>
    <row r="228" spans="1:44" x14ac:dyDescent="0.25">
      <c r="A228">
        <v>227</v>
      </c>
      <c r="B228">
        <v>2014</v>
      </c>
      <c r="C228" t="s">
        <v>36</v>
      </c>
      <c r="E228" t="s">
        <v>310</v>
      </c>
      <c r="F228" s="1">
        <v>2</v>
      </c>
      <c r="G228" t="s">
        <v>314</v>
      </c>
      <c r="H228" s="59">
        <v>41913</v>
      </c>
      <c r="I228" s="1">
        <v>2</v>
      </c>
      <c r="K228" s="59">
        <v>41920</v>
      </c>
      <c r="L228" t="s">
        <v>86</v>
      </c>
      <c r="M228" t="s">
        <v>82</v>
      </c>
      <c r="N228" t="s">
        <v>86</v>
      </c>
      <c r="O228" s="42">
        <v>52</v>
      </c>
      <c r="P228" s="2">
        <v>26</v>
      </c>
      <c r="Q228" t="s">
        <v>53</v>
      </c>
      <c r="R228" s="42">
        <f>P228*100</f>
        <v>2600</v>
      </c>
      <c r="S228" s="42">
        <f>R228*Trockengewichte!$E$7</f>
        <v>962</v>
      </c>
      <c r="X228" s="29"/>
      <c r="Y228" s="29"/>
      <c r="Z228" s="29"/>
      <c r="AA228" s="27"/>
      <c r="AB228" s="27"/>
      <c r="AC228" s="24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42">
        <f>S228*CN!$C$3</f>
        <v>398.84245146979998</v>
      </c>
      <c r="AQ228" s="42">
        <f>S228*CN!$C$4</f>
        <v>25.565150000000003</v>
      </c>
      <c r="AR228">
        <v>7</v>
      </c>
    </row>
    <row r="229" spans="1:44" x14ac:dyDescent="0.25">
      <c r="A229">
        <v>228</v>
      </c>
      <c r="B229">
        <v>2014</v>
      </c>
      <c r="C229" t="s">
        <v>36</v>
      </c>
      <c r="E229" t="s">
        <v>310</v>
      </c>
      <c r="F229" s="1">
        <v>2</v>
      </c>
      <c r="G229" t="s">
        <v>314</v>
      </c>
      <c r="H229" s="59">
        <v>41944</v>
      </c>
      <c r="I229" s="1">
        <v>2</v>
      </c>
      <c r="K229" s="59">
        <v>41946</v>
      </c>
      <c r="L229" t="s">
        <v>86</v>
      </c>
      <c r="M229" t="s">
        <v>74</v>
      </c>
      <c r="N229" t="s">
        <v>86</v>
      </c>
      <c r="O229" s="42">
        <v>24</v>
      </c>
      <c r="P229" s="2">
        <v>12</v>
      </c>
      <c r="Q229" t="s">
        <v>53</v>
      </c>
      <c r="R229" s="42">
        <f>P229*100</f>
        <v>1200</v>
      </c>
      <c r="S229" s="42">
        <f>R229*Trockengewichte!$E$7</f>
        <v>444</v>
      </c>
      <c r="X229" s="29"/>
      <c r="Y229" s="29"/>
      <c r="Z229" s="29"/>
      <c r="AA229" s="27"/>
      <c r="AB229" s="27"/>
      <c r="AC229" s="24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42">
        <f>S229*CN!$C$3</f>
        <v>184.0811314476</v>
      </c>
      <c r="AQ229" s="42">
        <f>S229*CN!$C$4</f>
        <v>11.799300000000001</v>
      </c>
      <c r="AR229">
        <v>2</v>
      </c>
    </row>
    <row r="230" spans="1:44" x14ac:dyDescent="0.25">
      <c r="A230">
        <v>229</v>
      </c>
      <c r="B230" s="64">
        <v>2015</v>
      </c>
      <c r="C230" t="s">
        <v>20</v>
      </c>
      <c r="E230" t="s">
        <v>310</v>
      </c>
      <c r="F230" s="1">
        <v>1.28</v>
      </c>
      <c r="G230" t="s">
        <v>315</v>
      </c>
      <c r="H230" s="59">
        <v>42104</v>
      </c>
      <c r="I230" s="1">
        <v>1.28</v>
      </c>
      <c r="K230" s="59"/>
      <c r="L230" t="s">
        <v>83</v>
      </c>
      <c r="M230" t="s">
        <v>321</v>
      </c>
      <c r="N230" t="s">
        <v>87</v>
      </c>
      <c r="O230" s="42">
        <v>6</v>
      </c>
      <c r="P230" s="2">
        <v>4.6900000000000004</v>
      </c>
      <c r="Q230" t="s">
        <v>30</v>
      </c>
      <c r="R230" s="42">
        <f>P230*1000</f>
        <v>4690</v>
      </c>
      <c r="S230" s="42">
        <f>R230*X230/100</f>
        <v>1134.98</v>
      </c>
      <c r="T230">
        <v>6.2</v>
      </c>
      <c r="U230">
        <v>9.4</v>
      </c>
      <c r="V230">
        <v>14.1</v>
      </c>
      <c r="W230">
        <v>2.8</v>
      </c>
      <c r="X230" s="29">
        <v>24.2</v>
      </c>
      <c r="Y230" s="29">
        <v>11</v>
      </c>
      <c r="Z230" s="29">
        <v>89</v>
      </c>
      <c r="AA230" s="27">
        <v>515.79999999999995</v>
      </c>
      <c r="AB230" s="27">
        <v>7.73</v>
      </c>
      <c r="AC230" s="24">
        <v>0.61</v>
      </c>
      <c r="AD230" s="27">
        <v>18.2</v>
      </c>
      <c r="AE230" s="27">
        <v>2.15</v>
      </c>
      <c r="AF230" s="27" t="s">
        <v>103</v>
      </c>
      <c r="AG230" s="27">
        <v>28.27</v>
      </c>
      <c r="AH230" s="27">
        <v>5</v>
      </c>
      <c r="AI230" s="27">
        <v>3.46</v>
      </c>
      <c r="AJ230" s="27">
        <v>7.93</v>
      </c>
      <c r="AK230" s="27">
        <v>24.6</v>
      </c>
      <c r="AL230" s="27">
        <v>29.6</v>
      </c>
      <c r="AM230" s="27">
        <v>11.6</v>
      </c>
      <c r="AN230" s="27">
        <v>3</v>
      </c>
      <c r="AO230" s="27">
        <v>2.08</v>
      </c>
      <c r="AQ230" s="42" t="s">
        <v>332</v>
      </c>
    </row>
    <row r="231" spans="1:44" x14ac:dyDescent="0.25">
      <c r="A231">
        <v>230</v>
      </c>
      <c r="B231" s="64">
        <v>2015</v>
      </c>
      <c r="C231" t="s">
        <v>20</v>
      </c>
      <c r="E231" t="s">
        <v>310</v>
      </c>
      <c r="F231" s="1">
        <v>1.28</v>
      </c>
      <c r="G231" t="s">
        <v>315</v>
      </c>
      <c r="H231" s="59">
        <v>42215</v>
      </c>
      <c r="I231" s="1">
        <v>1.28</v>
      </c>
      <c r="K231" s="59"/>
      <c r="L231" t="s">
        <v>84</v>
      </c>
      <c r="M231" s="24" t="s">
        <v>66</v>
      </c>
      <c r="N231" t="s">
        <v>87</v>
      </c>
      <c r="O231" s="42">
        <v>60</v>
      </c>
      <c r="P231" s="2">
        <v>46.88</v>
      </c>
      <c r="Q231" t="s">
        <v>31</v>
      </c>
      <c r="R231" s="42">
        <f>P231*1000</f>
        <v>46880</v>
      </c>
      <c r="S231" s="42">
        <f>R231*X231/100</f>
        <v>281.27999999999997</v>
      </c>
      <c r="T231">
        <v>18</v>
      </c>
      <c r="U231">
        <v>6.1</v>
      </c>
      <c r="V231">
        <v>58.6</v>
      </c>
      <c r="W231">
        <v>3.3</v>
      </c>
      <c r="X231" s="29">
        <v>0.6</v>
      </c>
      <c r="Y231" s="29">
        <v>48.9</v>
      </c>
      <c r="Z231" s="29">
        <v>51.1</v>
      </c>
      <c r="AA231" s="27">
        <v>296.5</v>
      </c>
      <c r="AB231" s="27">
        <v>7.73</v>
      </c>
      <c r="AC231" s="24"/>
      <c r="AD231" s="27">
        <v>65</v>
      </c>
      <c r="AE231" s="27">
        <v>34.799999999999997</v>
      </c>
      <c r="AF231" s="27" t="s">
        <v>103</v>
      </c>
      <c r="AG231" s="27">
        <v>4.5599999999999996</v>
      </c>
      <c r="AH231" s="27">
        <v>30</v>
      </c>
      <c r="AI231" s="27">
        <v>8.26</v>
      </c>
      <c r="AJ231" s="27">
        <v>18.93</v>
      </c>
      <c r="AK231" s="27">
        <v>178</v>
      </c>
      <c r="AL231" s="27">
        <v>214.32</v>
      </c>
      <c r="AM231" s="27">
        <v>27.3</v>
      </c>
      <c r="AN231" s="27">
        <v>9.35</v>
      </c>
      <c r="AO231" s="27">
        <v>4.12</v>
      </c>
    </row>
    <row r="232" spans="1:44" x14ac:dyDescent="0.25">
      <c r="A232">
        <v>231</v>
      </c>
      <c r="B232" s="64">
        <v>2015</v>
      </c>
      <c r="C232" t="s">
        <v>20</v>
      </c>
      <c r="E232" t="s">
        <v>310</v>
      </c>
      <c r="F232" s="1">
        <v>1.28</v>
      </c>
      <c r="G232" t="s">
        <v>314</v>
      </c>
      <c r="H232" s="59">
        <v>42152</v>
      </c>
      <c r="I232" s="1">
        <v>1.28</v>
      </c>
      <c r="K232" s="59">
        <v>42164</v>
      </c>
      <c r="L232" t="s">
        <v>86</v>
      </c>
      <c r="M232" s="24" t="s">
        <v>287</v>
      </c>
      <c r="N232" t="s">
        <v>86</v>
      </c>
      <c r="O232" s="42">
        <v>247</v>
      </c>
      <c r="P232" s="2">
        <v>192.97</v>
      </c>
      <c r="Q232" t="s">
        <v>53</v>
      </c>
      <c r="R232" s="42">
        <f t="shared" ref="R232:R237" si="5">P232*100</f>
        <v>19297</v>
      </c>
      <c r="S232" s="42">
        <f>R232*Trockengewichte!$E$7</f>
        <v>7139.89</v>
      </c>
      <c r="X232" s="29"/>
      <c r="Y232" s="29"/>
      <c r="Z232" s="29"/>
      <c r="AA232" s="27"/>
      <c r="AB232" s="27"/>
      <c r="AC232" s="24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</row>
    <row r="233" spans="1:44" x14ac:dyDescent="0.25">
      <c r="A233">
        <v>232</v>
      </c>
      <c r="B233" s="64">
        <v>2015</v>
      </c>
      <c r="C233" t="s">
        <v>20</v>
      </c>
      <c r="E233" t="s">
        <v>310</v>
      </c>
      <c r="F233" s="1">
        <v>1.28</v>
      </c>
      <c r="G233" t="s">
        <v>314</v>
      </c>
      <c r="H233" s="59">
        <v>42212</v>
      </c>
      <c r="I233" s="1">
        <v>1.28</v>
      </c>
      <c r="K233" s="59"/>
      <c r="L233" t="s">
        <v>326</v>
      </c>
      <c r="M233" s="24" t="s">
        <v>288</v>
      </c>
      <c r="N233" t="s">
        <v>85</v>
      </c>
      <c r="O233" s="42">
        <v>24</v>
      </c>
      <c r="P233" s="2">
        <v>18.75</v>
      </c>
      <c r="Q233" t="s">
        <v>53</v>
      </c>
      <c r="R233" s="42">
        <f t="shared" si="5"/>
        <v>1875</v>
      </c>
      <c r="S233" s="42">
        <f>R233*Trockengewichte!$E$7</f>
        <v>693.75</v>
      </c>
      <c r="X233" s="29"/>
      <c r="Y233" s="29"/>
      <c r="Z233" s="29"/>
      <c r="AA233" s="27"/>
      <c r="AB233" s="27"/>
      <c r="AC233" s="24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</row>
    <row r="234" spans="1:44" x14ac:dyDescent="0.25">
      <c r="A234">
        <v>233</v>
      </c>
      <c r="B234" s="64">
        <v>2015</v>
      </c>
      <c r="C234" t="s">
        <v>20</v>
      </c>
      <c r="E234" t="s">
        <v>310</v>
      </c>
      <c r="F234" s="1">
        <v>1.28</v>
      </c>
      <c r="G234" t="s">
        <v>314</v>
      </c>
      <c r="H234" s="59">
        <v>42261</v>
      </c>
      <c r="I234" s="1">
        <v>1.28</v>
      </c>
      <c r="K234" s="59">
        <v>42262</v>
      </c>
      <c r="L234" t="s">
        <v>86</v>
      </c>
      <c r="M234" s="24" t="s">
        <v>289</v>
      </c>
      <c r="N234" t="s">
        <v>86</v>
      </c>
      <c r="O234" s="42">
        <v>68</v>
      </c>
      <c r="P234" s="2">
        <v>53.13</v>
      </c>
      <c r="Q234" t="s">
        <v>53</v>
      </c>
      <c r="R234" s="42">
        <f t="shared" si="5"/>
        <v>5313</v>
      </c>
      <c r="S234" s="42">
        <f>R234*Trockengewichte!$E$7</f>
        <v>1965.81</v>
      </c>
      <c r="X234" s="29"/>
      <c r="Y234" s="29"/>
      <c r="Z234" s="29"/>
      <c r="AA234" s="27"/>
      <c r="AB234" s="27"/>
      <c r="AC234" s="24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</row>
    <row r="235" spans="1:44" x14ac:dyDescent="0.25">
      <c r="A235">
        <v>234</v>
      </c>
      <c r="B235" s="64">
        <v>2015</v>
      </c>
      <c r="C235" t="s">
        <v>20</v>
      </c>
      <c r="E235" t="s">
        <v>310</v>
      </c>
      <c r="F235" s="1">
        <v>1.28</v>
      </c>
      <c r="G235" t="s">
        <v>314</v>
      </c>
      <c r="H235" s="59">
        <v>42278</v>
      </c>
      <c r="I235" s="1">
        <v>1.28</v>
      </c>
      <c r="K235" s="59">
        <v>42278</v>
      </c>
      <c r="L235" t="s">
        <v>86</v>
      </c>
      <c r="M235" s="24" t="s">
        <v>290</v>
      </c>
      <c r="N235" t="s">
        <v>86</v>
      </c>
      <c r="O235" s="42">
        <v>41.5</v>
      </c>
      <c r="P235" s="2">
        <v>32.42</v>
      </c>
      <c r="Q235" t="s">
        <v>53</v>
      </c>
      <c r="R235" s="42">
        <f t="shared" si="5"/>
        <v>3242</v>
      </c>
      <c r="S235" s="42">
        <f>R235*Trockengewichte!$E$7</f>
        <v>1199.54</v>
      </c>
      <c r="X235" s="29"/>
      <c r="Y235" s="29"/>
      <c r="Z235" s="29"/>
      <c r="AA235" s="27"/>
      <c r="AB235" s="27"/>
      <c r="AC235" s="24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</row>
    <row r="236" spans="1:44" x14ac:dyDescent="0.25">
      <c r="A236">
        <v>235</v>
      </c>
      <c r="B236" s="64">
        <v>2015</v>
      </c>
      <c r="C236" t="s">
        <v>20</v>
      </c>
      <c r="E236" t="s">
        <v>312</v>
      </c>
      <c r="F236" s="1">
        <v>0.21</v>
      </c>
      <c r="G236" t="s">
        <v>314</v>
      </c>
      <c r="H236" s="59">
        <v>42186</v>
      </c>
      <c r="I236" s="1">
        <v>0.21</v>
      </c>
      <c r="K236" s="59"/>
      <c r="L236" t="s">
        <v>322</v>
      </c>
      <c r="M236" t="s">
        <v>291</v>
      </c>
      <c r="N236" t="s">
        <v>85</v>
      </c>
      <c r="O236" s="42">
        <v>2.75</v>
      </c>
      <c r="P236" s="2">
        <v>13.1</v>
      </c>
      <c r="Q236" t="s">
        <v>53</v>
      </c>
      <c r="R236" s="42">
        <f t="shared" si="5"/>
        <v>1310</v>
      </c>
      <c r="S236" s="42">
        <f>R236*Trockengewichte!$E$24</f>
        <v>786</v>
      </c>
      <c r="X236" s="29"/>
      <c r="Y236" s="29"/>
      <c r="Z236" s="29"/>
      <c r="AA236" s="27"/>
      <c r="AB236" s="27"/>
      <c r="AC236" s="24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</row>
    <row r="237" spans="1:44" x14ac:dyDescent="0.25">
      <c r="A237">
        <v>236</v>
      </c>
      <c r="B237" s="64">
        <v>2015</v>
      </c>
      <c r="C237" t="s">
        <v>20</v>
      </c>
      <c r="E237" t="s">
        <v>312</v>
      </c>
      <c r="F237" s="1">
        <v>0.21</v>
      </c>
      <c r="G237" t="s">
        <v>314</v>
      </c>
      <c r="H237" s="59">
        <v>42261</v>
      </c>
      <c r="I237" s="1">
        <v>0.21</v>
      </c>
      <c r="K237" s="59">
        <v>42262</v>
      </c>
      <c r="L237" t="s">
        <v>86</v>
      </c>
      <c r="M237" t="s">
        <v>289</v>
      </c>
      <c r="N237" t="s">
        <v>86</v>
      </c>
      <c r="O237" s="42">
        <v>15</v>
      </c>
      <c r="P237" s="2">
        <v>71.430000000000007</v>
      </c>
      <c r="Q237" t="s">
        <v>53</v>
      </c>
      <c r="R237" s="42">
        <f t="shared" si="5"/>
        <v>7143.0000000000009</v>
      </c>
      <c r="S237" s="42">
        <f>R237*Trockengewichte!$E$7</f>
        <v>2642.9100000000003</v>
      </c>
      <c r="X237" s="29"/>
      <c r="Y237" s="29"/>
      <c r="Z237" s="29"/>
      <c r="AA237" s="27"/>
      <c r="AB237" s="27"/>
      <c r="AC237" s="24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</row>
    <row r="238" spans="1:44" x14ac:dyDescent="0.25">
      <c r="A238">
        <v>237</v>
      </c>
      <c r="B238" s="64">
        <v>2015</v>
      </c>
      <c r="C238" t="s">
        <v>35</v>
      </c>
      <c r="E238" t="s">
        <v>313</v>
      </c>
      <c r="F238" s="1">
        <v>0.68</v>
      </c>
      <c r="G238" t="s">
        <v>315</v>
      </c>
      <c r="H238" s="59">
        <v>42104</v>
      </c>
      <c r="I238" s="1">
        <v>0.68</v>
      </c>
      <c r="K238" s="59"/>
      <c r="L238" t="s">
        <v>83</v>
      </c>
      <c r="M238" t="s">
        <v>321</v>
      </c>
      <c r="N238" t="s">
        <v>87</v>
      </c>
      <c r="O238" s="42">
        <v>6</v>
      </c>
      <c r="P238" s="2">
        <v>8.82</v>
      </c>
      <c r="Q238" t="s">
        <v>30</v>
      </c>
      <c r="R238" s="42">
        <f>P238*1000</f>
        <v>8820</v>
      </c>
      <c r="S238" s="42">
        <f>R238*X238/100</f>
        <v>2134.44</v>
      </c>
      <c r="T238">
        <v>11.6</v>
      </c>
      <c r="U238">
        <v>17.600000000000001</v>
      </c>
      <c r="V238">
        <v>26.5</v>
      </c>
      <c r="W238">
        <v>5.3</v>
      </c>
      <c r="X238" s="29">
        <v>24.2</v>
      </c>
      <c r="Y238" s="29">
        <v>11</v>
      </c>
      <c r="Z238" s="29">
        <v>89</v>
      </c>
      <c r="AA238" s="27">
        <v>515.79999999999995</v>
      </c>
      <c r="AB238" s="27">
        <v>7.73</v>
      </c>
      <c r="AC238" s="24">
        <v>0.61</v>
      </c>
      <c r="AD238" s="27">
        <v>18.2</v>
      </c>
      <c r="AE238" s="27">
        <v>2.15</v>
      </c>
      <c r="AF238" s="27" t="s">
        <v>103</v>
      </c>
      <c r="AG238" s="27">
        <v>28.27</v>
      </c>
      <c r="AH238" s="27">
        <v>5</v>
      </c>
      <c r="AI238" s="27">
        <v>3.46</v>
      </c>
      <c r="AJ238" s="27">
        <v>7.93</v>
      </c>
      <c r="AK238" s="27">
        <v>24.6</v>
      </c>
      <c r="AL238" s="27">
        <v>29.6</v>
      </c>
      <c r="AM238" s="27">
        <v>11.6</v>
      </c>
      <c r="AN238" s="27">
        <v>3</v>
      </c>
      <c r="AO238" s="27">
        <v>2.08</v>
      </c>
    </row>
    <row r="239" spans="1:44" x14ac:dyDescent="0.25">
      <c r="A239">
        <v>238</v>
      </c>
      <c r="B239" s="64">
        <v>2015</v>
      </c>
      <c r="C239" t="s">
        <v>35</v>
      </c>
      <c r="E239" t="s">
        <v>313</v>
      </c>
      <c r="F239" s="1">
        <v>0.68</v>
      </c>
      <c r="G239" t="s">
        <v>315</v>
      </c>
      <c r="H239" s="59">
        <v>42286</v>
      </c>
      <c r="I239" s="1">
        <v>0.68</v>
      </c>
      <c r="K239" s="59"/>
      <c r="L239" t="s">
        <v>83</v>
      </c>
      <c r="M239" t="s">
        <v>321</v>
      </c>
      <c r="N239" t="s">
        <v>87</v>
      </c>
      <c r="O239" s="42">
        <v>15</v>
      </c>
      <c r="P239" s="2">
        <v>22.06</v>
      </c>
      <c r="Q239" t="s">
        <v>30</v>
      </c>
      <c r="R239" s="42">
        <f>P239*1000</f>
        <v>22060</v>
      </c>
      <c r="S239" s="42">
        <f>R239*X239/100</f>
        <v>4169.3399999999992</v>
      </c>
      <c r="T239">
        <v>29</v>
      </c>
      <c r="U239">
        <v>44.1</v>
      </c>
      <c r="V239">
        <v>66.2</v>
      </c>
      <c r="W239">
        <v>13.2</v>
      </c>
      <c r="X239" s="29">
        <v>18.899999999999999</v>
      </c>
      <c r="Y239" s="29">
        <v>23.6</v>
      </c>
      <c r="Z239" s="29">
        <v>76.400000000000006</v>
      </c>
      <c r="AA239" s="27">
        <v>442.7</v>
      </c>
      <c r="AB239" s="27">
        <v>7.93</v>
      </c>
      <c r="AC239" s="24">
        <v>0.74</v>
      </c>
      <c r="AD239" s="27">
        <v>38</v>
      </c>
      <c r="AE239" s="27">
        <v>2.74</v>
      </c>
      <c r="AF239" s="27" t="s">
        <v>103</v>
      </c>
      <c r="AG239" s="27">
        <v>11.66</v>
      </c>
      <c r="AH239" s="27">
        <v>5</v>
      </c>
      <c r="AI239" s="27">
        <v>6.1</v>
      </c>
      <c r="AJ239" s="27">
        <v>13.97</v>
      </c>
      <c r="AK239" s="27">
        <v>28.4</v>
      </c>
      <c r="AL239" s="27">
        <v>34.24</v>
      </c>
      <c r="AM239" s="27">
        <v>26.5</v>
      </c>
      <c r="AN239" s="27">
        <v>4.55</v>
      </c>
      <c r="AO239" s="27">
        <v>3.93</v>
      </c>
    </row>
    <row r="240" spans="1:44" x14ac:dyDescent="0.25">
      <c r="A240">
        <v>239</v>
      </c>
      <c r="B240" s="64">
        <v>2015</v>
      </c>
      <c r="C240" t="s">
        <v>35</v>
      </c>
      <c r="E240" t="s">
        <v>313</v>
      </c>
      <c r="F240" s="1">
        <v>0.68</v>
      </c>
      <c r="G240" t="s">
        <v>314</v>
      </c>
      <c r="H240" s="59">
        <v>42179</v>
      </c>
      <c r="I240" s="1">
        <v>0.68</v>
      </c>
      <c r="K240" s="59"/>
      <c r="L240" t="s">
        <v>322</v>
      </c>
      <c r="M240" t="s">
        <v>292</v>
      </c>
      <c r="N240" t="s">
        <v>85</v>
      </c>
      <c r="O240" s="42">
        <v>105</v>
      </c>
      <c r="P240" s="2">
        <v>154.41</v>
      </c>
      <c r="Q240" t="s">
        <v>53</v>
      </c>
      <c r="R240" s="42">
        <f>P240*100</f>
        <v>15441</v>
      </c>
      <c r="S240" s="42">
        <f>R240*Trockengewichte!$E$5</f>
        <v>13279.26</v>
      </c>
      <c r="X240" s="29"/>
      <c r="Y240" s="29"/>
      <c r="Z240" s="29"/>
      <c r="AA240" s="27"/>
      <c r="AB240" s="27"/>
      <c r="AC240" s="24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</row>
    <row r="241" spans="1:47" x14ac:dyDescent="0.25">
      <c r="A241">
        <v>240</v>
      </c>
      <c r="B241" s="64">
        <v>2015</v>
      </c>
      <c r="C241" t="s">
        <v>35</v>
      </c>
      <c r="E241" t="s">
        <v>313</v>
      </c>
      <c r="F241" s="1">
        <v>0.68</v>
      </c>
      <c r="G241" t="s">
        <v>314</v>
      </c>
      <c r="H241" s="59">
        <v>42263</v>
      </c>
      <c r="I241" s="1">
        <v>0.68</v>
      </c>
      <c r="K241" s="59">
        <v>42263</v>
      </c>
      <c r="L241" t="s">
        <v>86</v>
      </c>
      <c r="M241" t="s">
        <v>293</v>
      </c>
      <c r="N241" t="s">
        <v>86</v>
      </c>
      <c r="O241" s="42">
        <v>21.5</v>
      </c>
      <c r="P241" s="2">
        <v>31.62</v>
      </c>
      <c r="Q241" t="s">
        <v>53</v>
      </c>
      <c r="R241" s="42">
        <f>P241*100</f>
        <v>3162</v>
      </c>
      <c r="S241" s="42">
        <f>R241*Trockengewichte!$E$7</f>
        <v>1169.94</v>
      </c>
      <c r="X241" s="29"/>
      <c r="Y241" s="29"/>
      <c r="Z241" s="29"/>
      <c r="AA241" s="27"/>
      <c r="AB241" s="27"/>
      <c r="AC241" s="24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</row>
    <row r="242" spans="1:47" ht="12" customHeight="1" x14ac:dyDescent="0.35">
      <c r="A242">
        <v>241</v>
      </c>
      <c r="B242" s="64">
        <v>2015</v>
      </c>
      <c r="C242" t="s">
        <v>35</v>
      </c>
      <c r="E242" t="s">
        <v>312</v>
      </c>
      <c r="F242" s="1">
        <v>0.5</v>
      </c>
      <c r="G242" t="s">
        <v>315</v>
      </c>
      <c r="H242" s="59">
        <v>42192</v>
      </c>
      <c r="I242" s="1">
        <v>0.5</v>
      </c>
      <c r="L242" t="s">
        <v>83</v>
      </c>
      <c r="M242" t="s">
        <v>321</v>
      </c>
      <c r="N242" t="s">
        <v>87</v>
      </c>
      <c r="O242" s="42">
        <v>8</v>
      </c>
      <c r="P242" s="2">
        <v>16</v>
      </c>
      <c r="Q242" t="s">
        <v>30</v>
      </c>
      <c r="R242">
        <f>P242*1000</f>
        <v>16000</v>
      </c>
      <c r="S242" s="42">
        <f>R242*X242/100</f>
        <v>3136</v>
      </c>
      <c r="T242">
        <v>21</v>
      </c>
      <c r="U242">
        <v>32</v>
      </c>
      <c r="V242">
        <v>48</v>
      </c>
      <c r="W242">
        <v>9.6</v>
      </c>
      <c r="X242" s="29">
        <v>19.600000000000001</v>
      </c>
      <c r="Y242" s="29">
        <v>21.3</v>
      </c>
      <c r="Z242" s="29">
        <v>78.7</v>
      </c>
      <c r="AA242" s="27">
        <v>456.4</v>
      </c>
      <c r="AB242" s="27">
        <v>8.8000000000000007</v>
      </c>
      <c r="AC242" s="24">
        <v>0.79</v>
      </c>
      <c r="AD242" s="27">
        <v>34.1</v>
      </c>
      <c r="AE242" s="27">
        <v>4.87</v>
      </c>
      <c r="AF242" s="27" t="s">
        <v>103</v>
      </c>
      <c r="AG242" s="27">
        <v>13.39</v>
      </c>
      <c r="AH242" s="27">
        <v>3.5</v>
      </c>
      <c r="AI242" s="27">
        <v>5.82</v>
      </c>
      <c r="AJ242" s="27">
        <v>13.34</v>
      </c>
      <c r="AK242" s="27">
        <v>41.2</v>
      </c>
      <c r="AL242" s="27">
        <v>49.61</v>
      </c>
      <c r="AM242" s="27">
        <v>25.4</v>
      </c>
      <c r="AN242" s="27">
        <v>5.01</v>
      </c>
      <c r="AO242" s="27">
        <v>4.29</v>
      </c>
      <c r="AQ242"/>
      <c r="AT242" s="10"/>
      <c r="AU242" s="9"/>
    </row>
    <row r="243" spans="1:47" ht="12" customHeight="1" x14ac:dyDescent="0.35">
      <c r="A243">
        <v>242</v>
      </c>
      <c r="B243" s="64">
        <v>2015</v>
      </c>
      <c r="C243" t="s">
        <v>35</v>
      </c>
      <c r="E243" t="s">
        <v>312</v>
      </c>
      <c r="F243" s="1">
        <v>0.5</v>
      </c>
      <c r="G243" t="s">
        <v>314</v>
      </c>
      <c r="H243" s="59">
        <v>42186</v>
      </c>
      <c r="I243" s="1">
        <v>0.5</v>
      </c>
      <c r="K243" s="59"/>
      <c r="L243" t="s">
        <v>322</v>
      </c>
      <c r="M243" t="s">
        <v>294</v>
      </c>
      <c r="N243" t="s">
        <v>85</v>
      </c>
      <c r="O243" s="42">
        <v>11</v>
      </c>
      <c r="P243" s="2">
        <v>22</v>
      </c>
      <c r="Q243" t="s">
        <v>53</v>
      </c>
      <c r="R243">
        <f>P243*100</f>
        <v>2200</v>
      </c>
      <c r="S243" s="42">
        <f>R243*Trockengewichte!$E$24</f>
        <v>1320</v>
      </c>
      <c r="X243" s="29"/>
      <c r="Y243" s="29"/>
      <c r="Z243" s="29"/>
      <c r="AA243" s="27"/>
      <c r="AB243" s="27"/>
      <c r="AC243" s="24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Q243"/>
      <c r="AS243" s="10"/>
      <c r="AT243" s="10"/>
      <c r="AU243" s="10"/>
    </row>
    <row r="244" spans="1:47" ht="12" customHeight="1" x14ac:dyDescent="0.25">
      <c r="A244">
        <v>243</v>
      </c>
      <c r="B244" s="64">
        <v>2015</v>
      </c>
      <c r="C244" t="s">
        <v>35</v>
      </c>
      <c r="E244" t="s">
        <v>312</v>
      </c>
      <c r="F244" s="1">
        <v>0.5</v>
      </c>
      <c r="G244" t="s">
        <v>314</v>
      </c>
      <c r="H244" s="59">
        <v>42263</v>
      </c>
      <c r="I244" s="1">
        <v>0.5</v>
      </c>
      <c r="K244" s="59">
        <v>42263</v>
      </c>
      <c r="L244" t="s">
        <v>86</v>
      </c>
      <c r="M244" t="s">
        <v>293</v>
      </c>
      <c r="N244" t="s">
        <v>86</v>
      </c>
      <c r="O244" s="42">
        <v>20</v>
      </c>
      <c r="P244" s="2">
        <v>40</v>
      </c>
      <c r="Q244" t="s">
        <v>53</v>
      </c>
      <c r="R244">
        <f>P244*100</f>
        <v>4000</v>
      </c>
      <c r="S244" s="42">
        <f>R244*Trockengewichte!$E$7</f>
        <v>1480</v>
      </c>
      <c r="X244" s="29"/>
      <c r="Y244" s="29"/>
      <c r="Z244" s="29"/>
      <c r="AA244" s="27"/>
      <c r="AB244" s="27"/>
      <c r="AC244" s="24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Q244"/>
    </row>
    <row r="245" spans="1:47" ht="12" customHeight="1" x14ac:dyDescent="0.35">
      <c r="A245">
        <v>244</v>
      </c>
      <c r="B245" s="64">
        <v>2015</v>
      </c>
      <c r="C245" t="s">
        <v>36</v>
      </c>
      <c r="E245" t="s">
        <v>310</v>
      </c>
      <c r="F245" s="1">
        <v>2</v>
      </c>
      <c r="G245" t="s">
        <v>315</v>
      </c>
      <c r="H245" s="59">
        <v>42104</v>
      </c>
      <c r="I245" s="1">
        <v>2</v>
      </c>
      <c r="K245" s="63"/>
      <c r="L245" t="s">
        <v>83</v>
      </c>
      <c r="M245" t="s">
        <v>321</v>
      </c>
      <c r="N245" t="s">
        <v>87</v>
      </c>
      <c r="O245" s="42">
        <v>16</v>
      </c>
      <c r="P245" s="2">
        <v>8</v>
      </c>
      <c r="Q245" t="s">
        <v>30</v>
      </c>
      <c r="R245">
        <f>P245*1000</f>
        <v>8000</v>
      </c>
      <c r="S245" s="42">
        <f>R245*X245/100</f>
        <v>1936</v>
      </c>
      <c r="T245">
        <v>10.5</v>
      </c>
      <c r="U245">
        <v>16</v>
      </c>
      <c r="V245">
        <v>24</v>
      </c>
      <c r="W245">
        <v>4.8</v>
      </c>
      <c r="X245" s="29">
        <v>24.2</v>
      </c>
      <c r="Y245" s="29">
        <v>11</v>
      </c>
      <c r="Z245" s="29">
        <v>89</v>
      </c>
      <c r="AA245" s="27">
        <v>515.79999999999995</v>
      </c>
      <c r="AB245" s="27">
        <v>7.73</v>
      </c>
      <c r="AC245" s="24">
        <v>0.61</v>
      </c>
      <c r="AD245" s="27">
        <v>18.2</v>
      </c>
      <c r="AE245" s="27">
        <v>2.15</v>
      </c>
      <c r="AF245" s="27" t="s">
        <v>103</v>
      </c>
      <c r="AG245" s="27">
        <v>28.27</v>
      </c>
      <c r="AH245" s="27">
        <v>5</v>
      </c>
      <c r="AI245" s="27">
        <v>3.46</v>
      </c>
      <c r="AJ245" s="27">
        <v>7.93</v>
      </c>
      <c r="AK245" s="27">
        <v>24.6</v>
      </c>
      <c r="AL245" s="27">
        <v>29.6</v>
      </c>
      <c r="AM245" s="27">
        <v>11.6</v>
      </c>
      <c r="AN245" s="27">
        <v>3</v>
      </c>
      <c r="AO245" s="27">
        <v>2.08</v>
      </c>
      <c r="AQ245"/>
    </row>
    <row r="246" spans="1:47" ht="12" customHeight="1" x14ac:dyDescent="0.25">
      <c r="A246">
        <v>245</v>
      </c>
      <c r="B246" s="64">
        <v>2015</v>
      </c>
      <c r="C246" t="s">
        <v>36</v>
      </c>
      <c r="E246" t="s">
        <v>310</v>
      </c>
      <c r="F246" s="1">
        <v>2</v>
      </c>
      <c r="G246" t="s">
        <v>315</v>
      </c>
      <c r="H246" s="59">
        <v>42193</v>
      </c>
      <c r="I246" s="1">
        <v>2</v>
      </c>
      <c r="L246" t="s">
        <v>84</v>
      </c>
      <c r="M246" t="s">
        <v>66</v>
      </c>
      <c r="N246" t="s">
        <v>87</v>
      </c>
      <c r="O246" s="42">
        <v>90</v>
      </c>
      <c r="P246" s="2">
        <v>45</v>
      </c>
      <c r="Q246" t="s">
        <v>31</v>
      </c>
      <c r="R246">
        <f>P246*1000</f>
        <v>45000</v>
      </c>
      <c r="S246" s="42">
        <f>R246*X246/100</f>
        <v>225</v>
      </c>
      <c r="T246">
        <v>17.3</v>
      </c>
      <c r="U246">
        <v>5.8</v>
      </c>
      <c r="V246">
        <v>56.3</v>
      </c>
      <c r="W246">
        <v>3.2</v>
      </c>
      <c r="X246" s="29">
        <v>0.5</v>
      </c>
      <c r="Y246" s="29">
        <v>50.8</v>
      </c>
      <c r="Z246" s="29">
        <v>49.2</v>
      </c>
      <c r="AA246" s="27">
        <v>285</v>
      </c>
      <c r="AB246" s="27">
        <v>7.62</v>
      </c>
      <c r="AC246" s="24"/>
      <c r="AD246" s="27">
        <v>52.4</v>
      </c>
      <c r="AE246" s="27">
        <v>50.3</v>
      </c>
      <c r="AF246" s="27" t="s">
        <v>103</v>
      </c>
      <c r="AG246" s="27">
        <v>5.44</v>
      </c>
      <c r="AH246" s="27"/>
      <c r="AI246" s="27">
        <v>5.55</v>
      </c>
      <c r="AJ246" s="27">
        <v>12.72</v>
      </c>
      <c r="AK246" s="27">
        <v>195</v>
      </c>
      <c r="AL246" s="27">
        <v>235.23</v>
      </c>
      <c r="AM246" s="27">
        <v>19.3</v>
      </c>
      <c r="AN246" s="27">
        <v>8.5399999999999991</v>
      </c>
      <c r="AO246" s="27">
        <v>3.63</v>
      </c>
      <c r="AQ246"/>
    </row>
    <row r="247" spans="1:47" x14ac:dyDescent="0.25">
      <c r="A247">
        <v>246</v>
      </c>
      <c r="B247" s="64">
        <v>2015</v>
      </c>
      <c r="C247" t="s">
        <v>36</v>
      </c>
      <c r="E247" t="s">
        <v>310</v>
      </c>
      <c r="F247" s="1">
        <v>2</v>
      </c>
      <c r="G247" t="s">
        <v>315</v>
      </c>
      <c r="H247" s="59">
        <v>42279</v>
      </c>
      <c r="I247" s="1">
        <v>2</v>
      </c>
      <c r="L247" t="s">
        <v>83</v>
      </c>
      <c r="M247" t="s">
        <v>321</v>
      </c>
      <c r="N247" t="s">
        <v>87</v>
      </c>
      <c r="O247" s="42">
        <v>12</v>
      </c>
      <c r="P247" s="2">
        <v>6</v>
      </c>
      <c r="Q247" t="s">
        <v>30</v>
      </c>
      <c r="R247">
        <f>P247*1000</f>
        <v>6000</v>
      </c>
      <c r="S247" s="42">
        <f>R247*X247/100</f>
        <v>1133.9999999999998</v>
      </c>
      <c r="T247">
        <v>7.9</v>
      </c>
      <c r="U247">
        <v>12</v>
      </c>
      <c r="V247">
        <v>18</v>
      </c>
      <c r="W247">
        <v>3.6</v>
      </c>
      <c r="X247" s="29">
        <v>18.899999999999999</v>
      </c>
      <c r="Y247" s="29">
        <v>23.6</v>
      </c>
      <c r="Z247" s="29">
        <v>76.400000000000006</v>
      </c>
      <c r="AA247" s="27">
        <v>442.7</v>
      </c>
      <c r="AB247" s="27">
        <v>7.93</v>
      </c>
      <c r="AC247" s="24">
        <v>0.74</v>
      </c>
      <c r="AD247" s="27">
        <v>38</v>
      </c>
      <c r="AE247" s="27">
        <v>2.74</v>
      </c>
      <c r="AF247" s="27" t="s">
        <v>103</v>
      </c>
      <c r="AG247" s="27">
        <v>11.66</v>
      </c>
      <c r="AH247" s="27">
        <v>5</v>
      </c>
      <c r="AI247" s="27">
        <v>6.1</v>
      </c>
      <c r="AJ247" s="27">
        <v>13.97</v>
      </c>
      <c r="AK247" s="27">
        <v>28.4</v>
      </c>
      <c r="AL247" s="27">
        <v>34.24</v>
      </c>
      <c r="AM247" s="27">
        <v>26.5</v>
      </c>
      <c r="AN247" s="27">
        <v>4.55</v>
      </c>
      <c r="AO247" s="27">
        <v>3.93</v>
      </c>
    </row>
    <row r="248" spans="1:47" x14ac:dyDescent="0.25">
      <c r="A248">
        <v>247</v>
      </c>
      <c r="B248" s="64">
        <v>2015</v>
      </c>
      <c r="C248" t="s">
        <v>36</v>
      </c>
      <c r="E248" t="s">
        <v>310</v>
      </c>
      <c r="F248" s="1">
        <v>2</v>
      </c>
      <c r="G248" t="s">
        <v>314</v>
      </c>
      <c r="H248" s="59">
        <v>42179</v>
      </c>
      <c r="I248" s="1">
        <v>2</v>
      </c>
      <c r="L248" t="s">
        <v>322</v>
      </c>
      <c r="M248" t="s">
        <v>325</v>
      </c>
      <c r="N248" t="s">
        <v>85</v>
      </c>
      <c r="O248" s="42">
        <v>165</v>
      </c>
      <c r="P248" s="2">
        <v>82.5</v>
      </c>
      <c r="Q248" t="s">
        <v>53</v>
      </c>
      <c r="R248" s="42">
        <f>P248*100</f>
        <v>8250</v>
      </c>
      <c r="S248" s="42">
        <f>R248*Trockengewichte!$E$5</f>
        <v>7095</v>
      </c>
      <c r="X248" s="29"/>
      <c r="Y248" s="29"/>
      <c r="Z248" s="29"/>
      <c r="AA248" s="27"/>
      <c r="AB248" s="27"/>
      <c r="AC248" s="24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</row>
    <row r="249" spans="1:47" x14ac:dyDescent="0.25">
      <c r="A249">
        <v>248</v>
      </c>
      <c r="B249" s="64">
        <v>2015</v>
      </c>
      <c r="C249" t="s">
        <v>36</v>
      </c>
      <c r="E249" t="s">
        <v>310</v>
      </c>
      <c r="F249" s="1">
        <v>2</v>
      </c>
      <c r="G249" t="s">
        <v>314</v>
      </c>
      <c r="H249" s="59">
        <v>42219</v>
      </c>
      <c r="I249" s="1">
        <v>2</v>
      </c>
      <c r="L249" t="s">
        <v>326</v>
      </c>
      <c r="M249" t="s">
        <v>295</v>
      </c>
      <c r="N249" t="s">
        <v>85</v>
      </c>
      <c r="O249" s="42">
        <v>30</v>
      </c>
      <c r="P249" s="2">
        <v>15</v>
      </c>
      <c r="Q249" t="s">
        <v>53</v>
      </c>
      <c r="R249" s="42">
        <f>P249*100</f>
        <v>1500</v>
      </c>
      <c r="S249" s="42">
        <f>R249*Trockengewichte!$E$7</f>
        <v>555</v>
      </c>
      <c r="X249" s="29"/>
      <c r="Y249" s="29"/>
      <c r="Z249" s="29"/>
      <c r="AA249" s="27"/>
      <c r="AB249" s="27"/>
      <c r="AC249" s="24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</row>
    <row r="250" spans="1:47" x14ac:dyDescent="0.25">
      <c r="A250">
        <v>249</v>
      </c>
      <c r="B250" s="64">
        <v>2015</v>
      </c>
      <c r="C250" t="s">
        <v>36</v>
      </c>
      <c r="E250" t="s">
        <v>310</v>
      </c>
      <c r="F250" s="1">
        <v>2</v>
      </c>
      <c r="G250" t="s">
        <v>314</v>
      </c>
      <c r="H250" s="59">
        <v>42275</v>
      </c>
      <c r="I250" s="1">
        <v>2</v>
      </c>
      <c r="K250" s="59">
        <v>42277</v>
      </c>
      <c r="L250" t="s">
        <v>86</v>
      </c>
      <c r="M250" t="s">
        <v>296</v>
      </c>
      <c r="N250" t="s">
        <v>86</v>
      </c>
      <c r="O250" s="42">
        <v>125</v>
      </c>
      <c r="P250" s="2">
        <v>62.5</v>
      </c>
      <c r="Q250" t="s">
        <v>53</v>
      </c>
      <c r="R250" s="42">
        <f>P250*100</f>
        <v>6250</v>
      </c>
      <c r="S250" s="42">
        <f>R250*Trockengewichte!$E$7</f>
        <v>2312.5</v>
      </c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</row>
    <row r="251" spans="1:47" x14ac:dyDescent="0.25"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</row>
    <row r="252" spans="1:47" x14ac:dyDescent="0.25"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</row>
    <row r="253" spans="1:47" x14ac:dyDescent="0.25"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</row>
    <row r="254" spans="1:47" x14ac:dyDescent="0.25"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</row>
    <row r="255" spans="1:47" x14ac:dyDescent="0.25"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</row>
    <row r="256" spans="1:47" x14ac:dyDescent="0.25">
      <c r="T256" s="1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</row>
    <row r="257" spans="24:41" x14ac:dyDescent="0.25"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</row>
    <row r="258" spans="24:41" x14ac:dyDescent="0.25"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</row>
    <row r="259" spans="24:41" x14ac:dyDescent="0.25"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</row>
    <row r="260" spans="24:41" x14ac:dyDescent="0.25"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</row>
    <row r="261" spans="24:41" x14ac:dyDescent="0.25"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</row>
    <row r="262" spans="24:41" x14ac:dyDescent="0.25"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</row>
    <row r="263" spans="24:41" x14ac:dyDescent="0.25"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</row>
    <row r="264" spans="24:41" x14ac:dyDescent="0.25"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</row>
    <row r="265" spans="24:41" x14ac:dyDescent="0.25"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</row>
    <row r="266" spans="24:41" x14ac:dyDescent="0.25"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</row>
    <row r="267" spans="24:41" x14ac:dyDescent="0.25"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</row>
    <row r="268" spans="24:41" x14ac:dyDescent="0.25"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</row>
    <row r="269" spans="24:41" x14ac:dyDescent="0.25"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</row>
  </sheetData>
  <sheetProtection selectLockedCells="1" selectUnlockedCells="1"/>
  <dataConsolidate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ignoredErrors>
    <ignoredError sqref="AP166:AQ172 AP11:AQ90 P11:S41 S16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91"/>
  <sheetViews>
    <sheetView workbookViewId="0">
      <pane ySplit="1" topLeftCell="A2" activePane="bottomLeft" state="frozen"/>
      <selection pane="bottomLeft" activeCell="D46" sqref="D46"/>
    </sheetView>
  </sheetViews>
  <sheetFormatPr defaultRowHeight="12.5" x14ac:dyDescent="0.25"/>
  <cols>
    <col min="1" max="256" width="10.90625" customWidth="1"/>
  </cols>
  <sheetData>
    <row r="1" spans="1:29" s="35" customFormat="1" ht="15.5" x14ac:dyDescent="0.35">
      <c r="B1" s="35" t="s">
        <v>124</v>
      </c>
      <c r="C1" s="35" t="s">
        <v>2</v>
      </c>
      <c r="D1" s="35" t="s">
        <v>125</v>
      </c>
      <c r="E1" s="36" t="s">
        <v>107</v>
      </c>
      <c r="F1" s="35" t="s">
        <v>108</v>
      </c>
      <c r="G1" s="35" t="s">
        <v>109</v>
      </c>
      <c r="H1" s="35" t="s">
        <v>110</v>
      </c>
      <c r="I1" s="36" t="s">
        <v>96</v>
      </c>
      <c r="J1" s="36" t="s">
        <v>111</v>
      </c>
      <c r="K1" s="36" t="s">
        <v>112</v>
      </c>
      <c r="L1" s="36" t="s">
        <v>230</v>
      </c>
      <c r="M1" s="36" t="s">
        <v>114</v>
      </c>
      <c r="N1" s="36" t="s">
        <v>115</v>
      </c>
      <c r="O1" s="35" t="s">
        <v>116</v>
      </c>
      <c r="P1" s="36" t="s">
        <v>117</v>
      </c>
      <c r="Q1" s="36" t="s">
        <v>118</v>
      </c>
      <c r="R1" s="36" t="s">
        <v>119</v>
      </c>
      <c r="S1" s="36" t="s">
        <v>120</v>
      </c>
      <c r="T1" s="36" t="s">
        <v>121</v>
      </c>
      <c r="U1" s="36" t="s">
        <v>122</v>
      </c>
      <c r="V1" s="43" t="s">
        <v>123</v>
      </c>
      <c r="W1" s="43" t="s">
        <v>224</v>
      </c>
      <c r="X1" s="43" t="s">
        <v>225</v>
      </c>
      <c r="Y1" s="43" t="s">
        <v>226</v>
      </c>
      <c r="Z1" s="43" t="s">
        <v>227</v>
      </c>
      <c r="AA1" s="43" t="s">
        <v>228</v>
      </c>
      <c r="AB1" s="43" t="s">
        <v>229</v>
      </c>
      <c r="AC1" s="44"/>
    </row>
    <row r="2" spans="1:29" ht="13" x14ac:dyDescent="0.3">
      <c r="A2" s="66" t="s">
        <v>126</v>
      </c>
      <c r="B2" s="66"/>
      <c r="C2" s="66"/>
      <c r="D2" s="66"/>
      <c r="E2" s="66"/>
      <c r="F2" s="66"/>
      <c r="G2" s="66"/>
      <c r="H2" s="66" t="s">
        <v>127</v>
      </c>
      <c r="I2" s="66"/>
      <c r="J2" s="66"/>
      <c r="K2" s="66" t="s">
        <v>128</v>
      </c>
      <c r="L2" s="66" t="s">
        <v>97</v>
      </c>
      <c r="M2" s="66" t="s">
        <v>98</v>
      </c>
      <c r="N2" s="66"/>
      <c r="O2" s="66" t="s">
        <v>104</v>
      </c>
      <c r="P2" s="66" t="s">
        <v>99</v>
      </c>
      <c r="Q2" s="66" t="s">
        <v>17</v>
      </c>
      <c r="R2" s="66" t="s">
        <v>100</v>
      </c>
      <c r="S2" s="66" t="s">
        <v>18</v>
      </c>
      <c r="T2" s="66" t="s">
        <v>101</v>
      </c>
      <c r="U2" s="66" t="s">
        <v>19</v>
      </c>
      <c r="V2" s="66" t="s">
        <v>102</v>
      </c>
      <c r="W2" s="67"/>
      <c r="X2" s="67"/>
      <c r="Y2" s="67"/>
      <c r="Z2" s="67"/>
      <c r="AA2" s="67"/>
      <c r="AB2" s="67"/>
    </row>
    <row r="3" spans="1:29" ht="13" x14ac:dyDescent="0.3">
      <c r="A3" s="66" t="s">
        <v>15</v>
      </c>
      <c r="B3" s="66"/>
      <c r="C3" s="66"/>
      <c r="D3" s="66"/>
      <c r="E3" s="68" t="s">
        <v>93</v>
      </c>
      <c r="F3" s="68" t="s">
        <v>93</v>
      </c>
      <c r="G3" s="68" t="s">
        <v>93</v>
      </c>
      <c r="H3" s="68" t="s">
        <v>94</v>
      </c>
      <c r="I3" s="66"/>
      <c r="J3" s="66" t="s">
        <v>129</v>
      </c>
      <c r="K3" s="68" t="s">
        <v>94</v>
      </c>
      <c r="L3" s="68" t="s">
        <v>94</v>
      </c>
      <c r="M3" s="68" t="s">
        <v>94</v>
      </c>
      <c r="N3" s="69"/>
      <c r="O3" s="68" t="s">
        <v>95</v>
      </c>
      <c r="P3" s="68" t="s">
        <v>94</v>
      </c>
      <c r="Q3" s="68" t="s">
        <v>94</v>
      </c>
      <c r="R3" s="68" t="s">
        <v>94</v>
      </c>
      <c r="S3" s="68" t="s">
        <v>94</v>
      </c>
      <c r="T3" s="68" t="s">
        <v>94</v>
      </c>
      <c r="U3" s="68" t="s">
        <v>94</v>
      </c>
      <c r="V3" s="68" t="s">
        <v>94</v>
      </c>
      <c r="W3" s="67"/>
      <c r="X3" s="67"/>
      <c r="Y3" s="67"/>
      <c r="Z3" s="67"/>
      <c r="AA3" s="67"/>
      <c r="AB3" s="67"/>
    </row>
    <row r="4" spans="1:29" ht="13" x14ac:dyDescent="0.3">
      <c r="A4" s="66"/>
      <c r="B4" s="70">
        <v>38884</v>
      </c>
      <c r="C4" s="66" t="s">
        <v>20</v>
      </c>
      <c r="D4" s="66" t="s">
        <v>57</v>
      </c>
      <c r="E4" s="71">
        <v>27.82</v>
      </c>
      <c r="F4" s="71">
        <v>22.19</v>
      </c>
      <c r="G4" s="71">
        <v>77.81</v>
      </c>
      <c r="H4" s="71">
        <v>451.07</v>
      </c>
      <c r="I4" s="71">
        <v>7.83</v>
      </c>
      <c r="J4" s="66"/>
      <c r="K4" s="71">
        <v>23.22</v>
      </c>
      <c r="L4" s="71">
        <v>1.58</v>
      </c>
      <c r="M4" s="71">
        <v>0.43</v>
      </c>
      <c r="N4" s="71">
        <v>19.43</v>
      </c>
      <c r="O4" s="72">
        <v>7.6</v>
      </c>
      <c r="P4" s="71">
        <v>4.87</v>
      </c>
      <c r="Q4" s="71">
        <v>11.15</v>
      </c>
      <c r="R4" s="71">
        <v>24.55</v>
      </c>
      <c r="S4" s="71">
        <v>29.46</v>
      </c>
      <c r="T4" s="71">
        <v>34.42</v>
      </c>
      <c r="U4" s="71">
        <v>4.8499999999999996</v>
      </c>
      <c r="V4" s="66"/>
      <c r="W4" s="67"/>
      <c r="X4" s="67"/>
      <c r="Y4" s="67"/>
      <c r="Z4" s="67"/>
      <c r="AA4" s="67"/>
      <c r="AB4" s="67"/>
    </row>
    <row r="5" spans="1:29" ht="13" x14ac:dyDescent="0.3">
      <c r="A5" s="66"/>
      <c r="B5" s="70">
        <v>39625</v>
      </c>
      <c r="C5" s="66" t="s">
        <v>36</v>
      </c>
      <c r="D5" s="66" t="s">
        <v>57</v>
      </c>
      <c r="E5" s="66">
        <v>18.489999999999998</v>
      </c>
      <c r="F5" s="66">
        <v>9.43</v>
      </c>
      <c r="G5" s="66">
        <v>90.57</v>
      </c>
      <c r="H5" s="66">
        <v>525.04</v>
      </c>
      <c r="I5" s="66">
        <v>7.81</v>
      </c>
      <c r="J5" s="66"/>
      <c r="K5" s="66">
        <v>24.23</v>
      </c>
      <c r="L5" s="66">
        <v>4.16</v>
      </c>
      <c r="M5" s="66" t="s">
        <v>105</v>
      </c>
      <c r="N5" s="66">
        <v>21.67</v>
      </c>
      <c r="O5" s="66">
        <v>12.5</v>
      </c>
      <c r="P5" s="66">
        <v>1.8</v>
      </c>
      <c r="Q5" s="66">
        <v>4.13</v>
      </c>
      <c r="R5" s="66">
        <v>14.36</v>
      </c>
      <c r="S5" s="66">
        <v>17.23</v>
      </c>
      <c r="T5" s="66">
        <v>6.72</v>
      </c>
      <c r="U5" s="66">
        <v>0.65</v>
      </c>
      <c r="V5" s="66"/>
      <c r="W5" s="67"/>
      <c r="X5" s="67"/>
      <c r="Y5" s="67"/>
      <c r="Z5" s="67"/>
      <c r="AA5" s="67"/>
      <c r="AB5" s="67"/>
    </row>
    <row r="6" spans="1:29" ht="13" x14ac:dyDescent="0.3">
      <c r="A6" s="66"/>
      <c r="B6" s="70">
        <v>39645</v>
      </c>
      <c r="C6" s="66" t="s">
        <v>20</v>
      </c>
      <c r="D6" s="66" t="s">
        <v>57</v>
      </c>
      <c r="E6" s="66">
        <v>19.16</v>
      </c>
      <c r="F6" s="66">
        <v>26.51</v>
      </c>
      <c r="G6" s="66">
        <v>73.489999999999995</v>
      </c>
      <c r="H6" s="66">
        <v>426.03</v>
      </c>
      <c r="I6" s="66">
        <v>7.78</v>
      </c>
      <c r="J6" s="66"/>
      <c r="K6" s="66">
        <v>29.7</v>
      </c>
      <c r="L6" s="66">
        <v>7.15</v>
      </c>
      <c r="M6" s="66" t="s">
        <v>105</v>
      </c>
      <c r="N6" s="66">
        <v>14.35</v>
      </c>
      <c r="O6" s="66">
        <v>5.4</v>
      </c>
      <c r="P6" s="66">
        <v>4.2699999999999996</v>
      </c>
      <c r="Q6" s="66">
        <v>9.7799999999999994</v>
      </c>
      <c r="R6" s="66">
        <v>22.83</v>
      </c>
      <c r="S6" s="66">
        <v>27.4</v>
      </c>
      <c r="T6" s="66">
        <v>17.78</v>
      </c>
      <c r="U6" s="66">
        <v>2.48</v>
      </c>
      <c r="V6" s="66"/>
      <c r="W6" s="67"/>
      <c r="X6" s="67"/>
      <c r="Y6" s="67"/>
      <c r="Z6" s="67"/>
      <c r="AA6" s="67"/>
      <c r="AB6" s="67"/>
    </row>
    <row r="7" spans="1:29" ht="13" x14ac:dyDescent="0.3">
      <c r="A7" s="66"/>
      <c r="B7" s="70">
        <v>39925</v>
      </c>
      <c r="C7" s="66" t="s">
        <v>36</v>
      </c>
      <c r="D7" s="66" t="s">
        <v>57</v>
      </c>
      <c r="E7" s="66">
        <v>23.99</v>
      </c>
      <c r="F7" s="66">
        <v>22.86</v>
      </c>
      <c r="G7" s="66">
        <v>77.14</v>
      </c>
      <c r="H7" s="66">
        <v>447.19</v>
      </c>
      <c r="I7" s="66">
        <v>8.31</v>
      </c>
      <c r="J7" s="66"/>
      <c r="K7" s="66">
        <v>34.47</v>
      </c>
      <c r="L7" s="66">
        <v>7.59</v>
      </c>
      <c r="M7" s="66" t="s">
        <v>105</v>
      </c>
      <c r="N7" s="66">
        <v>12.97</v>
      </c>
      <c r="O7" s="66">
        <v>6</v>
      </c>
      <c r="P7" s="66">
        <v>6.28</v>
      </c>
      <c r="Q7" s="66">
        <v>14.39</v>
      </c>
      <c r="R7" s="66">
        <v>42.62</v>
      </c>
      <c r="S7" s="66">
        <v>51.14</v>
      </c>
      <c r="T7" s="66">
        <v>22.76</v>
      </c>
      <c r="U7" s="66">
        <v>5.99</v>
      </c>
      <c r="V7" s="66"/>
      <c r="W7" s="67"/>
      <c r="X7" s="67"/>
      <c r="Y7" s="67"/>
      <c r="Z7" s="67"/>
      <c r="AA7" s="67"/>
      <c r="AB7" s="67"/>
    </row>
    <row r="8" spans="1:29" ht="13" x14ac:dyDescent="0.3">
      <c r="A8" s="66"/>
      <c r="B8" s="70">
        <v>40000</v>
      </c>
      <c r="C8" s="66" t="s">
        <v>36</v>
      </c>
      <c r="D8" s="66" t="s">
        <v>57</v>
      </c>
      <c r="E8" s="66">
        <v>19.16</v>
      </c>
      <c r="F8" s="66">
        <v>26.51</v>
      </c>
      <c r="G8" s="66">
        <v>73.489999999999995</v>
      </c>
      <c r="H8" s="66">
        <v>426.03</v>
      </c>
      <c r="I8" s="66">
        <v>7.78</v>
      </c>
      <c r="J8" s="66"/>
      <c r="K8" s="66">
        <v>29.7</v>
      </c>
      <c r="L8" s="66">
        <v>7.15</v>
      </c>
      <c r="M8" s="66" t="s">
        <v>105</v>
      </c>
      <c r="N8" s="66">
        <v>14.35</v>
      </c>
      <c r="O8" s="66">
        <v>5.4</v>
      </c>
      <c r="P8" s="66">
        <v>4.2699999999999996</v>
      </c>
      <c r="Q8" s="66">
        <v>9.7799999999999994</v>
      </c>
      <c r="R8" s="66">
        <v>22.83</v>
      </c>
      <c r="S8" s="66">
        <v>27.4</v>
      </c>
      <c r="T8" s="66">
        <v>17.78</v>
      </c>
      <c r="U8" s="66">
        <v>2.48</v>
      </c>
      <c r="V8" s="66"/>
      <c r="W8" s="67"/>
      <c r="X8" s="67"/>
      <c r="Y8" s="67"/>
      <c r="Z8" s="67"/>
      <c r="AA8" s="67"/>
      <c r="AB8" s="67"/>
    </row>
    <row r="9" spans="1:29" ht="13" x14ac:dyDescent="0.3">
      <c r="A9" s="66"/>
      <c r="B9" s="70">
        <v>40000</v>
      </c>
      <c r="C9" s="66" t="s">
        <v>35</v>
      </c>
      <c r="D9" s="66" t="s">
        <v>57</v>
      </c>
      <c r="E9" s="66">
        <v>19.16</v>
      </c>
      <c r="F9" s="66">
        <v>26.51</v>
      </c>
      <c r="G9" s="66">
        <v>73.489999999999995</v>
      </c>
      <c r="H9" s="66">
        <v>426.03</v>
      </c>
      <c r="I9" s="66">
        <v>7.78</v>
      </c>
      <c r="J9" s="66"/>
      <c r="K9" s="66">
        <v>29.7</v>
      </c>
      <c r="L9" s="66">
        <v>7.15</v>
      </c>
      <c r="M9" s="66" t="s">
        <v>105</v>
      </c>
      <c r="N9" s="66">
        <v>14.35</v>
      </c>
      <c r="O9" s="66">
        <v>5.4</v>
      </c>
      <c r="P9" s="66">
        <v>4.2699999999999996</v>
      </c>
      <c r="Q9" s="66">
        <v>9.7799999999999994</v>
      </c>
      <c r="R9" s="66">
        <v>22.83</v>
      </c>
      <c r="S9" s="66">
        <v>27.4</v>
      </c>
      <c r="T9" s="66">
        <v>17.78</v>
      </c>
      <c r="U9" s="66">
        <v>2.48</v>
      </c>
      <c r="V9" s="66"/>
      <c r="W9" s="67"/>
      <c r="X9" s="67"/>
      <c r="Y9" s="67"/>
      <c r="Z9" s="67"/>
      <c r="AA9" s="67"/>
      <c r="AB9" s="67"/>
    </row>
    <row r="10" spans="1:29" ht="13" x14ac:dyDescent="0.3">
      <c r="A10" s="66"/>
      <c r="B10" s="73">
        <v>40000</v>
      </c>
      <c r="C10" s="74" t="s">
        <v>36</v>
      </c>
      <c r="D10" s="74" t="s">
        <v>57</v>
      </c>
      <c r="E10" s="75">
        <v>19.78</v>
      </c>
      <c r="F10" s="75">
        <v>21.34</v>
      </c>
      <c r="G10" s="75">
        <v>78.66</v>
      </c>
      <c r="H10" s="75">
        <v>456</v>
      </c>
      <c r="I10" s="75">
        <v>7.48</v>
      </c>
      <c r="J10" s="75"/>
      <c r="K10" s="75">
        <v>21.23</v>
      </c>
      <c r="L10" s="75">
        <v>2.17</v>
      </c>
      <c r="M10" s="75">
        <v>0.46</v>
      </c>
      <c r="N10" s="75">
        <v>21.48</v>
      </c>
      <c r="O10" s="75">
        <v>4</v>
      </c>
      <c r="P10" s="75">
        <v>5.99</v>
      </c>
      <c r="Q10" s="75">
        <v>13.71</v>
      </c>
      <c r="R10" s="75">
        <v>14.62</v>
      </c>
      <c r="S10" s="75">
        <v>17.54</v>
      </c>
      <c r="T10" s="75">
        <v>19.760000000000002</v>
      </c>
      <c r="U10" s="75">
        <v>3.12</v>
      </c>
      <c r="V10" s="66"/>
      <c r="W10" s="67"/>
      <c r="X10" s="67"/>
      <c r="Y10" s="67"/>
      <c r="Z10" s="67"/>
      <c r="AA10" s="67"/>
      <c r="AB10" s="67"/>
    </row>
    <row r="11" spans="1:29" ht="13" x14ac:dyDescent="0.3">
      <c r="A11" s="66"/>
      <c r="B11" s="73">
        <v>40000</v>
      </c>
      <c r="C11" s="74" t="s">
        <v>35</v>
      </c>
      <c r="D11" s="74" t="s">
        <v>57</v>
      </c>
      <c r="E11" s="75">
        <v>19.78</v>
      </c>
      <c r="F11" s="75">
        <v>21.34</v>
      </c>
      <c r="G11" s="75">
        <v>78.66</v>
      </c>
      <c r="H11" s="75">
        <v>456</v>
      </c>
      <c r="I11" s="75">
        <v>7.48</v>
      </c>
      <c r="J11" s="75"/>
      <c r="K11" s="75">
        <v>21.23</v>
      </c>
      <c r="L11" s="75">
        <v>2.17</v>
      </c>
      <c r="M11" s="75">
        <v>0.46</v>
      </c>
      <c r="N11" s="75">
        <v>21.48</v>
      </c>
      <c r="O11" s="75">
        <v>4</v>
      </c>
      <c r="P11" s="75">
        <v>5.99</v>
      </c>
      <c r="Q11" s="75">
        <v>13.71</v>
      </c>
      <c r="R11" s="75">
        <v>14.62</v>
      </c>
      <c r="S11" s="75">
        <v>17.54</v>
      </c>
      <c r="T11" s="75">
        <v>19.760000000000002</v>
      </c>
      <c r="U11" s="75">
        <v>3.12</v>
      </c>
      <c r="V11" s="66"/>
      <c r="W11" s="67"/>
      <c r="X11" s="67"/>
      <c r="Y11" s="67"/>
      <c r="Z11" s="67"/>
      <c r="AA11" s="67"/>
      <c r="AB11" s="67"/>
    </row>
    <row r="12" spans="1:29" ht="13" x14ac:dyDescent="0.3">
      <c r="A12" s="66"/>
      <c r="B12" s="70">
        <v>41386</v>
      </c>
      <c r="C12" s="66" t="s">
        <v>36</v>
      </c>
      <c r="D12" s="66" t="s">
        <v>57</v>
      </c>
      <c r="E12" s="66">
        <v>14.9</v>
      </c>
      <c r="F12" s="66">
        <v>19.2</v>
      </c>
      <c r="G12" s="66">
        <v>90.9</v>
      </c>
      <c r="H12" s="66">
        <v>468.3</v>
      </c>
      <c r="I12" s="66">
        <v>7.36</v>
      </c>
      <c r="J12" s="66"/>
      <c r="K12" s="66">
        <v>33.700000000000003</v>
      </c>
      <c r="L12" s="66">
        <v>4.04</v>
      </c>
      <c r="M12" s="66" t="s">
        <v>103</v>
      </c>
      <c r="N12" s="66">
        <v>13.91</v>
      </c>
      <c r="O12" s="66">
        <v>3.2</v>
      </c>
      <c r="P12" s="66">
        <v>4.51</v>
      </c>
      <c r="Q12" s="66">
        <v>10.34</v>
      </c>
      <c r="R12" s="76">
        <v>29.4</v>
      </c>
      <c r="S12" s="76">
        <v>35.39</v>
      </c>
      <c r="T12" s="66">
        <v>19</v>
      </c>
      <c r="U12" s="66">
        <v>5.4</v>
      </c>
      <c r="V12" s="66">
        <v>4.0599999999999996</v>
      </c>
      <c r="W12" s="67"/>
      <c r="X12" s="67"/>
      <c r="Y12" s="67"/>
      <c r="Z12" s="67"/>
      <c r="AA12" s="67"/>
      <c r="AB12" s="67"/>
    </row>
    <row r="13" spans="1:29" ht="13" x14ac:dyDescent="0.3">
      <c r="A13" s="66"/>
      <c r="B13" s="70">
        <v>41386</v>
      </c>
      <c r="C13" s="66" t="s">
        <v>35</v>
      </c>
      <c r="D13" s="66" t="s">
        <v>57</v>
      </c>
      <c r="E13" s="66">
        <v>14.9</v>
      </c>
      <c r="F13" s="66">
        <v>19.2</v>
      </c>
      <c r="G13" s="66">
        <v>90.9</v>
      </c>
      <c r="H13" s="66">
        <v>468.3</v>
      </c>
      <c r="I13" s="66">
        <v>7.36</v>
      </c>
      <c r="J13" s="66"/>
      <c r="K13" s="66">
        <v>33.700000000000003</v>
      </c>
      <c r="L13" s="66">
        <v>4.04</v>
      </c>
      <c r="M13" s="66" t="s">
        <v>103</v>
      </c>
      <c r="N13" s="66">
        <v>13.91</v>
      </c>
      <c r="O13" s="66">
        <v>3.2</v>
      </c>
      <c r="P13" s="66">
        <v>4.51</v>
      </c>
      <c r="Q13" s="66">
        <v>10.34</v>
      </c>
      <c r="R13" s="76">
        <v>29.4</v>
      </c>
      <c r="S13" s="76">
        <v>35.39</v>
      </c>
      <c r="T13" s="66">
        <v>19</v>
      </c>
      <c r="U13" s="66">
        <v>5.4</v>
      </c>
      <c r="V13" s="66">
        <v>4.0599999999999996</v>
      </c>
      <c r="W13" s="67"/>
      <c r="X13" s="67"/>
      <c r="Y13" s="67"/>
      <c r="Z13" s="67"/>
      <c r="AA13" s="67"/>
      <c r="AB13" s="67"/>
    </row>
    <row r="14" spans="1:29" ht="13" x14ac:dyDescent="0.3">
      <c r="A14" s="66"/>
      <c r="B14" s="70">
        <v>41386</v>
      </c>
      <c r="C14" s="66" t="s">
        <v>20</v>
      </c>
      <c r="D14" s="66" t="s">
        <v>57</v>
      </c>
      <c r="E14" s="66">
        <v>14.9</v>
      </c>
      <c r="F14" s="66">
        <v>19.2</v>
      </c>
      <c r="G14" s="66">
        <v>90.9</v>
      </c>
      <c r="H14" s="66">
        <v>468.3</v>
      </c>
      <c r="I14" s="66">
        <v>7.36</v>
      </c>
      <c r="J14" s="66"/>
      <c r="K14" s="66">
        <v>33.700000000000003</v>
      </c>
      <c r="L14" s="66">
        <v>4.04</v>
      </c>
      <c r="M14" s="66" t="s">
        <v>103</v>
      </c>
      <c r="N14" s="66">
        <v>13.91</v>
      </c>
      <c r="O14" s="66">
        <v>3.2</v>
      </c>
      <c r="P14" s="66">
        <v>4.51</v>
      </c>
      <c r="Q14" s="66">
        <v>10.34</v>
      </c>
      <c r="R14" s="76">
        <v>29.4</v>
      </c>
      <c r="S14" s="76">
        <v>35.39</v>
      </c>
      <c r="T14" s="66">
        <v>19</v>
      </c>
      <c r="U14" s="66">
        <v>5.4</v>
      </c>
      <c r="V14" s="66">
        <v>4.0599999999999996</v>
      </c>
      <c r="W14" s="67"/>
      <c r="X14" s="67"/>
      <c r="Y14" s="67"/>
      <c r="Z14" s="67"/>
      <c r="AA14" s="67"/>
      <c r="AB14" s="67"/>
    </row>
    <row r="15" spans="1:29" ht="13" x14ac:dyDescent="0.3">
      <c r="A15" s="76"/>
      <c r="B15" s="70">
        <v>41479</v>
      </c>
      <c r="C15" s="76" t="s">
        <v>36</v>
      </c>
      <c r="D15" s="76" t="s">
        <v>56</v>
      </c>
      <c r="E15" s="72">
        <v>0.8</v>
      </c>
      <c r="F15" s="72">
        <v>43</v>
      </c>
      <c r="G15" s="72">
        <v>57</v>
      </c>
      <c r="H15" s="72">
        <v>330.3</v>
      </c>
      <c r="I15" s="71">
        <v>7.42</v>
      </c>
      <c r="J15" s="71"/>
      <c r="K15" s="72">
        <v>65.099999999999994</v>
      </c>
      <c r="L15" s="72">
        <v>48.6</v>
      </c>
      <c r="M15" s="68" t="s">
        <v>103</v>
      </c>
      <c r="N15" s="68">
        <v>5.07</v>
      </c>
      <c r="O15" s="72">
        <v>15.6</v>
      </c>
      <c r="P15" s="71">
        <v>8.76</v>
      </c>
      <c r="Q15" s="71">
        <v>20.07</v>
      </c>
      <c r="R15" s="77">
        <v>147</v>
      </c>
      <c r="S15" s="71">
        <v>177.01</v>
      </c>
      <c r="T15" s="72">
        <v>24.6</v>
      </c>
      <c r="U15" s="71">
        <v>8.8000000000000007</v>
      </c>
      <c r="V15" s="71">
        <v>4.63</v>
      </c>
      <c r="W15" s="67"/>
      <c r="X15" s="67"/>
      <c r="Y15" s="67"/>
      <c r="Z15" s="67"/>
      <c r="AA15" s="67"/>
      <c r="AB15" s="67"/>
    </row>
    <row r="16" spans="1:29" ht="13" x14ac:dyDescent="0.3">
      <c r="A16" s="66"/>
      <c r="B16" s="78">
        <v>41479</v>
      </c>
      <c r="C16" s="76" t="s">
        <v>35</v>
      </c>
      <c r="D16" s="76" t="s">
        <v>57</v>
      </c>
      <c r="E16" s="72">
        <v>20.7</v>
      </c>
      <c r="F16" s="72">
        <v>20.2</v>
      </c>
      <c r="G16" s="72">
        <v>79.8</v>
      </c>
      <c r="H16" s="72">
        <v>462.8</v>
      </c>
      <c r="I16" s="71">
        <v>7.57</v>
      </c>
      <c r="J16" s="66"/>
      <c r="K16" s="72">
        <v>14.4</v>
      </c>
      <c r="L16" s="71">
        <v>3.45</v>
      </c>
      <c r="M16" s="68" t="s">
        <v>103</v>
      </c>
      <c r="N16" s="71">
        <v>32.049999999999997</v>
      </c>
      <c r="O16" s="72">
        <v>7</v>
      </c>
      <c r="P16" s="77">
        <v>649</v>
      </c>
      <c r="Q16" s="71">
        <v>14.87</v>
      </c>
      <c r="R16" s="72">
        <v>15.6</v>
      </c>
      <c r="S16" s="71">
        <v>18.739999999999998</v>
      </c>
      <c r="T16" s="72">
        <v>51.9</v>
      </c>
      <c r="U16" s="71">
        <v>5.29</v>
      </c>
      <c r="V16" s="71">
        <v>2.59</v>
      </c>
      <c r="W16" s="67"/>
      <c r="X16" s="67"/>
      <c r="Y16" s="67"/>
      <c r="Z16" s="67"/>
      <c r="AA16" s="67"/>
      <c r="AB16" s="67"/>
    </row>
    <row r="17" spans="1:28" ht="13" x14ac:dyDescent="0.3">
      <c r="A17" s="66"/>
      <c r="B17" s="78">
        <v>41479</v>
      </c>
      <c r="C17" s="76" t="s">
        <v>20</v>
      </c>
      <c r="D17" s="76" t="s">
        <v>56</v>
      </c>
      <c r="E17" s="72">
        <v>0.8</v>
      </c>
      <c r="F17" s="72">
        <v>40.9</v>
      </c>
      <c r="G17" s="72">
        <v>59.1</v>
      </c>
      <c r="H17" s="72">
        <v>342.9</v>
      </c>
      <c r="I17" s="71">
        <v>7.46</v>
      </c>
      <c r="J17" s="71"/>
      <c r="K17" s="72">
        <v>74.5</v>
      </c>
      <c r="L17" s="72">
        <v>41.4</v>
      </c>
      <c r="M17" s="71">
        <v>6.58</v>
      </c>
      <c r="N17" s="71">
        <v>4.5999999999999996</v>
      </c>
      <c r="O17" s="72">
        <v>14</v>
      </c>
      <c r="P17" s="71">
        <v>8.5399999999999991</v>
      </c>
      <c r="Q17" s="71">
        <v>19.57</v>
      </c>
      <c r="R17" s="77">
        <v>132</v>
      </c>
      <c r="S17" s="71">
        <v>159.35</v>
      </c>
      <c r="T17" s="72">
        <v>24.6</v>
      </c>
      <c r="U17" s="71">
        <v>8.56</v>
      </c>
      <c r="V17" s="71">
        <v>4.5199999999999996</v>
      </c>
      <c r="W17" s="67"/>
      <c r="X17" s="67"/>
      <c r="Y17" s="67"/>
      <c r="Z17" s="67"/>
      <c r="AA17" s="67"/>
      <c r="AB17" s="67"/>
    </row>
    <row r="18" spans="1:28" ht="13" x14ac:dyDescent="0.3">
      <c r="A18" s="66"/>
      <c r="B18" s="70">
        <v>41717</v>
      </c>
      <c r="C18" s="66" t="s">
        <v>36</v>
      </c>
      <c r="D18" s="66" t="s">
        <v>57</v>
      </c>
      <c r="E18" s="76">
        <v>16.3</v>
      </c>
      <c r="F18" s="76">
        <v>17.5</v>
      </c>
      <c r="G18" s="76">
        <v>82.5</v>
      </c>
      <c r="H18" s="66">
        <v>478</v>
      </c>
      <c r="I18" s="66">
        <v>7.6</v>
      </c>
      <c r="J18" s="67">
        <v>0.79</v>
      </c>
      <c r="K18" s="66">
        <v>30.9</v>
      </c>
      <c r="L18" s="66">
        <v>3.93</v>
      </c>
      <c r="M18" s="66" t="s">
        <v>103</v>
      </c>
      <c r="N18" s="66">
        <v>15.45</v>
      </c>
      <c r="O18" s="66">
        <v>4</v>
      </c>
      <c r="P18" s="66">
        <v>3.28</v>
      </c>
      <c r="Q18" s="66">
        <v>7.6</v>
      </c>
      <c r="R18" s="66">
        <v>31.9</v>
      </c>
      <c r="S18" s="66">
        <v>38.450000000000003</v>
      </c>
      <c r="T18" s="66">
        <v>14.7</v>
      </c>
      <c r="U18" s="66">
        <v>3.27</v>
      </c>
      <c r="V18" s="66">
        <v>3.39</v>
      </c>
      <c r="W18" s="67"/>
      <c r="X18" s="67"/>
      <c r="Y18" s="67"/>
      <c r="Z18" s="67"/>
      <c r="AA18" s="67"/>
      <c r="AB18" s="67"/>
    </row>
    <row r="19" spans="1:28" ht="13" x14ac:dyDescent="0.3">
      <c r="A19" s="66"/>
      <c r="B19" s="70">
        <v>41816</v>
      </c>
      <c r="C19" s="66" t="s">
        <v>36</v>
      </c>
      <c r="D19" s="66" t="s">
        <v>56</v>
      </c>
      <c r="E19" s="72">
        <v>0.9</v>
      </c>
      <c r="F19" s="72">
        <v>37.4</v>
      </c>
      <c r="G19" s="72">
        <v>62.6</v>
      </c>
      <c r="H19" s="72">
        <v>363</v>
      </c>
      <c r="I19" s="71">
        <v>7.65</v>
      </c>
      <c r="J19" s="71"/>
      <c r="K19" s="72">
        <v>64.400000000000006</v>
      </c>
      <c r="L19" s="72">
        <v>32.1</v>
      </c>
      <c r="M19" s="68" t="s">
        <v>103</v>
      </c>
      <c r="N19" s="71">
        <v>5.64</v>
      </c>
      <c r="O19" s="71"/>
      <c r="P19" s="71">
        <v>6.58</v>
      </c>
      <c r="Q19" s="71">
        <v>15.08</v>
      </c>
      <c r="R19" s="77">
        <v>124</v>
      </c>
      <c r="S19" s="71">
        <v>149.94</v>
      </c>
      <c r="T19" s="72">
        <v>21.9</v>
      </c>
      <c r="U19" s="71">
        <v>7.6</v>
      </c>
      <c r="V19" s="71">
        <v>4.08</v>
      </c>
      <c r="W19" s="67"/>
      <c r="X19" s="67"/>
      <c r="Y19" s="67"/>
      <c r="Z19" s="67"/>
      <c r="AA19" s="67"/>
      <c r="AB19" s="67"/>
    </row>
    <row r="20" spans="1:28" ht="13" x14ac:dyDescent="0.3">
      <c r="A20" s="66"/>
      <c r="B20" s="70">
        <v>41816</v>
      </c>
      <c r="C20" s="66" t="s">
        <v>20</v>
      </c>
      <c r="D20" s="66" t="s">
        <v>56</v>
      </c>
      <c r="E20" s="72">
        <v>0.9</v>
      </c>
      <c r="F20" s="72">
        <v>37.4</v>
      </c>
      <c r="G20" s="72">
        <v>62.6</v>
      </c>
      <c r="H20" s="72">
        <v>363</v>
      </c>
      <c r="I20" s="71">
        <v>7.65</v>
      </c>
      <c r="J20" s="71"/>
      <c r="K20" s="72">
        <v>64.400000000000006</v>
      </c>
      <c r="L20" s="72">
        <v>32.1</v>
      </c>
      <c r="M20" s="68" t="s">
        <v>103</v>
      </c>
      <c r="N20" s="71">
        <v>5.64</v>
      </c>
      <c r="O20" s="71"/>
      <c r="P20" s="71">
        <v>6.58</v>
      </c>
      <c r="Q20" s="71">
        <v>15.08</v>
      </c>
      <c r="R20" s="77">
        <v>124</v>
      </c>
      <c r="S20" s="71">
        <v>149.94</v>
      </c>
      <c r="T20" s="72">
        <v>21.9</v>
      </c>
      <c r="U20" s="71">
        <v>7.6</v>
      </c>
      <c r="V20" s="71">
        <v>4.08</v>
      </c>
      <c r="W20" s="67"/>
      <c r="X20" s="67"/>
      <c r="Y20" s="67"/>
      <c r="Z20" s="67"/>
      <c r="AA20" s="67"/>
      <c r="AB20" s="67"/>
    </row>
    <row r="21" spans="1:28" ht="13" x14ac:dyDescent="0.3">
      <c r="A21" s="66"/>
      <c r="B21" s="70">
        <v>41890</v>
      </c>
      <c r="C21" s="66" t="s">
        <v>36</v>
      </c>
      <c r="D21" s="66" t="s">
        <v>56</v>
      </c>
      <c r="E21" s="72">
        <v>0.6</v>
      </c>
      <c r="F21" s="72">
        <v>47.1</v>
      </c>
      <c r="G21" s="72">
        <v>52.9</v>
      </c>
      <c r="H21" s="72">
        <v>306.8</v>
      </c>
      <c r="I21" s="71">
        <v>7.5</v>
      </c>
      <c r="J21" s="71"/>
      <c r="K21" s="77">
        <v>109</v>
      </c>
      <c r="L21" s="72">
        <v>29.1</v>
      </c>
      <c r="M21" s="79">
        <v>0.308</v>
      </c>
      <c r="N21" s="71">
        <v>2.82</v>
      </c>
      <c r="O21" s="72">
        <v>25</v>
      </c>
      <c r="P21" s="71">
        <v>8.9700000000000006</v>
      </c>
      <c r="Q21" s="71">
        <v>20.56</v>
      </c>
      <c r="R21" s="77">
        <v>179</v>
      </c>
      <c r="S21" s="71">
        <v>216.22</v>
      </c>
      <c r="T21" s="72">
        <v>30</v>
      </c>
      <c r="U21" s="71">
        <v>9.93</v>
      </c>
      <c r="V21" s="71">
        <v>4.34</v>
      </c>
      <c r="W21" s="67"/>
      <c r="X21" s="67"/>
      <c r="Y21" s="67"/>
      <c r="Z21" s="67"/>
      <c r="AA21" s="67"/>
      <c r="AB21" s="67"/>
    </row>
    <row r="22" spans="1:28" ht="13" x14ac:dyDescent="0.3">
      <c r="A22" s="66"/>
      <c r="B22" s="70">
        <v>41890</v>
      </c>
      <c r="C22" s="66" t="s">
        <v>35</v>
      </c>
      <c r="D22" s="66" t="s">
        <v>56</v>
      </c>
      <c r="E22" s="72">
        <v>0.6</v>
      </c>
      <c r="F22" s="72">
        <v>47.1</v>
      </c>
      <c r="G22" s="72">
        <v>52.9</v>
      </c>
      <c r="H22" s="72">
        <v>306.8</v>
      </c>
      <c r="I22" s="71">
        <v>7.5</v>
      </c>
      <c r="J22" s="71"/>
      <c r="K22" s="77">
        <v>109</v>
      </c>
      <c r="L22" s="72">
        <v>29.1</v>
      </c>
      <c r="M22" s="79">
        <v>0.308</v>
      </c>
      <c r="N22" s="71">
        <v>2.82</v>
      </c>
      <c r="O22" s="72">
        <v>25</v>
      </c>
      <c r="P22" s="71">
        <v>8.9700000000000006</v>
      </c>
      <c r="Q22" s="71">
        <v>20.56</v>
      </c>
      <c r="R22" s="77">
        <v>179</v>
      </c>
      <c r="S22" s="71">
        <v>216.22</v>
      </c>
      <c r="T22" s="72">
        <v>30</v>
      </c>
      <c r="U22" s="71">
        <v>9.93</v>
      </c>
      <c r="V22" s="71">
        <v>4.34</v>
      </c>
      <c r="W22" s="67"/>
      <c r="X22" s="67"/>
      <c r="Y22" s="67"/>
      <c r="Z22" s="67"/>
      <c r="AA22" s="67"/>
      <c r="AB22" s="67"/>
    </row>
    <row r="23" spans="1:28" ht="13" x14ac:dyDescent="0.3">
      <c r="A23" s="66"/>
      <c r="B23" s="70">
        <v>41890</v>
      </c>
      <c r="C23" s="66" t="s">
        <v>20</v>
      </c>
      <c r="D23" s="66" t="s">
        <v>56</v>
      </c>
      <c r="E23" s="72">
        <v>0.6</v>
      </c>
      <c r="F23" s="72">
        <v>47.1</v>
      </c>
      <c r="G23" s="72">
        <v>52.9</v>
      </c>
      <c r="H23" s="72">
        <v>306.8</v>
      </c>
      <c r="I23" s="71">
        <v>7.5</v>
      </c>
      <c r="J23" s="71"/>
      <c r="K23" s="77">
        <v>109</v>
      </c>
      <c r="L23" s="72">
        <v>29.1</v>
      </c>
      <c r="M23" s="79">
        <v>0.308</v>
      </c>
      <c r="N23" s="71">
        <v>2.82</v>
      </c>
      <c r="O23" s="72">
        <v>25</v>
      </c>
      <c r="P23" s="71">
        <v>8.9700000000000006</v>
      </c>
      <c r="Q23" s="71">
        <v>20.56</v>
      </c>
      <c r="R23" s="77">
        <v>179</v>
      </c>
      <c r="S23" s="71">
        <v>216.22</v>
      </c>
      <c r="T23" s="72">
        <v>30</v>
      </c>
      <c r="U23" s="71">
        <v>9.93</v>
      </c>
      <c r="V23" s="71">
        <v>4.34</v>
      </c>
      <c r="W23" s="67"/>
      <c r="X23" s="67"/>
      <c r="Y23" s="67"/>
      <c r="Z23" s="67"/>
      <c r="AA23" s="67"/>
      <c r="AB23" s="67"/>
    </row>
    <row r="24" spans="1:28" ht="13" x14ac:dyDescent="0.3">
      <c r="A24" s="66"/>
      <c r="B24" s="70">
        <v>41946</v>
      </c>
      <c r="C24" s="80" t="s">
        <v>36</v>
      </c>
      <c r="D24" s="66" t="s">
        <v>56</v>
      </c>
      <c r="E24" s="72">
        <v>0.5</v>
      </c>
      <c r="F24" s="72">
        <v>51</v>
      </c>
      <c r="G24" s="72">
        <v>49</v>
      </c>
      <c r="H24" s="72">
        <v>284.2</v>
      </c>
      <c r="I24" s="71">
        <v>7.75</v>
      </c>
      <c r="J24" s="71"/>
      <c r="K24" s="72">
        <v>62.2</v>
      </c>
      <c r="L24" s="72">
        <v>30.4</v>
      </c>
      <c r="M24" s="68" t="s">
        <v>103</v>
      </c>
      <c r="N24" s="71">
        <v>4.57</v>
      </c>
      <c r="O24" s="72">
        <v>38</v>
      </c>
      <c r="P24" s="71">
        <v>7.12</v>
      </c>
      <c r="Q24" s="71">
        <v>16.32</v>
      </c>
      <c r="R24" s="77">
        <v>158</v>
      </c>
      <c r="S24" s="71">
        <v>190.82</v>
      </c>
      <c r="T24" s="72">
        <v>25</v>
      </c>
      <c r="U24" s="71">
        <v>8.18</v>
      </c>
      <c r="V24" s="71">
        <v>3.69</v>
      </c>
      <c r="W24" s="67"/>
      <c r="X24" s="67"/>
      <c r="Y24" s="67"/>
      <c r="Z24" s="67"/>
      <c r="AA24" s="67"/>
      <c r="AB24" s="67"/>
    </row>
    <row r="25" spans="1:28" ht="13" x14ac:dyDescent="0.3">
      <c r="A25" s="66"/>
      <c r="B25" s="70">
        <v>41946</v>
      </c>
      <c r="C25" s="80" t="s">
        <v>106</v>
      </c>
      <c r="D25" s="66" t="s">
        <v>57</v>
      </c>
      <c r="E25" s="66">
        <v>17</v>
      </c>
      <c r="F25" s="66">
        <v>24.7</v>
      </c>
      <c r="G25" s="66">
        <v>75.3</v>
      </c>
      <c r="H25" s="66">
        <v>436.5</v>
      </c>
      <c r="I25" s="66">
        <v>7.4</v>
      </c>
      <c r="J25" s="66">
        <v>0.7</v>
      </c>
      <c r="K25" s="66">
        <v>30.4</v>
      </c>
      <c r="L25" s="66">
        <v>1.76</v>
      </c>
      <c r="M25" s="66">
        <v>4.7E-2</v>
      </c>
      <c r="N25" s="66">
        <v>14.3</v>
      </c>
      <c r="O25" s="66">
        <v>5</v>
      </c>
      <c r="P25" s="66">
        <v>7.13</v>
      </c>
      <c r="Q25" s="66">
        <v>16.329999999999998</v>
      </c>
      <c r="R25" s="66">
        <v>13.5</v>
      </c>
      <c r="S25" s="66">
        <v>16.29</v>
      </c>
      <c r="T25" s="66">
        <v>31.3</v>
      </c>
      <c r="U25" s="66">
        <v>4.34</v>
      </c>
      <c r="V25" s="66">
        <v>4.0599999999999996</v>
      </c>
      <c r="W25" s="67"/>
      <c r="X25" s="67"/>
      <c r="Y25" s="67"/>
      <c r="Z25" s="67"/>
      <c r="AA25" s="67"/>
      <c r="AB25" s="67"/>
    </row>
    <row r="26" spans="1:28" ht="13" x14ac:dyDescent="0.3">
      <c r="A26" s="66"/>
      <c r="B26" s="70">
        <v>42115</v>
      </c>
      <c r="C26" s="66" t="s">
        <v>36</v>
      </c>
      <c r="D26" s="66" t="s">
        <v>57</v>
      </c>
      <c r="E26" s="66">
        <v>24.2</v>
      </c>
      <c r="F26" s="66">
        <v>11</v>
      </c>
      <c r="G26" s="66">
        <v>89</v>
      </c>
      <c r="H26" s="66">
        <v>515.79999999999995</v>
      </c>
      <c r="I26" s="66">
        <v>7.73</v>
      </c>
      <c r="J26" s="66">
        <v>0.61</v>
      </c>
      <c r="K26" s="66">
        <v>18.2</v>
      </c>
      <c r="L26" s="66">
        <v>2.15</v>
      </c>
      <c r="M26" s="66" t="s">
        <v>103</v>
      </c>
      <c r="N26" s="66">
        <v>28.27</v>
      </c>
      <c r="O26" s="66">
        <v>5</v>
      </c>
      <c r="P26" s="66">
        <v>3.46</v>
      </c>
      <c r="Q26" s="66">
        <v>7.93</v>
      </c>
      <c r="R26" s="66">
        <v>24.6</v>
      </c>
      <c r="S26" s="66">
        <v>29.6</v>
      </c>
      <c r="T26" s="66">
        <v>11.6</v>
      </c>
      <c r="U26" s="66">
        <v>3</v>
      </c>
      <c r="V26" s="66">
        <v>2.08</v>
      </c>
      <c r="W26" s="67"/>
      <c r="X26" s="67"/>
      <c r="Y26" s="67"/>
      <c r="Z26" s="67"/>
      <c r="AA26" s="67"/>
      <c r="AB26" s="67"/>
    </row>
    <row r="27" spans="1:28" ht="13" x14ac:dyDescent="0.3">
      <c r="A27" s="66"/>
      <c r="B27" s="70">
        <v>42115</v>
      </c>
      <c r="C27" s="66" t="s">
        <v>35</v>
      </c>
      <c r="D27" s="66" t="s">
        <v>57</v>
      </c>
      <c r="E27" s="66">
        <v>24.2</v>
      </c>
      <c r="F27" s="66">
        <v>11</v>
      </c>
      <c r="G27" s="66">
        <v>89</v>
      </c>
      <c r="H27" s="66">
        <v>515.79999999999995</v>
      </c>
      <c r="I27" s="66">
        <v>7.73</v>
      </c>
      <c r="J27" s="66">
        <v>0.61</v>
      </c>
      <c r="K27" s="66">
        <v>18.2</v>
      </c>
      <c r="L27" s="66">
        <v>2.15</v>
      </c>
      <c r="M27" s="66" t="s">
        <v>103</v>
      </c>
      <c r="N27" s="66">
        <v>28.27</v>
      </c>
      <c r="O27" s="66">
        <v>5</v>
      </c>
      <c r="P27" s="66">
        <v>3.46</v>
      </c>
      <c r="Q27" s="66">
        <v>7.93</v>
      </c>
      <c r="R27" s="66">
        <v>24.6</v>
      </c>
      <c r="S27" s="66">
        <v>29.6</v>
      </c>
      <c r="T27" s="66">
        <v>11.6</v>
      </c>
      <c r="U27" s="66">
        <v>3</v>
      </c>
      <c r="V27" s="66">
        <v>2.08</v>
      </c>
      <c r="W27" s="67"/>
      <c r="X27" s="67"/>
      <c r="Y27" s="67"/>
      <c r="Z27" s="67"/>
      <c r="AA27" s="67"/>
      <c r="AB27" s="67"/>
    </row>
    <row r="28" spans="1:28" ht="13" x14ac:dyDescent="0.3">
      <c r="A28" s="66"/>
      <c r="B28" s="70">
        <v>42115</v>
      </c>
      <c r="C28" s="66" t="s">
        <v>20</v>
      </c>
      <c r="D28" s="66" t="s">
        <v>57</v>
      </c>
      <c r="E28" s="66">
        <v>24.2</v>
      </c>
      <c r="F28" s="66">
        <v>11</v>
      </c>
      <c r="G28" s="66">
        <v>89</v>
      </c>
      <c r="H28" s="66">
        <v>515.79999999999995</v>
      </c>
      <c r="I28" s="66">
        <v>7.73</v>
      </c>
      <c r="J28" s="66">
        <v>0.61</v>
      </c>
      <c r="K28" s="66">
        <v>18.2</v>
      </c>
      <c r="L28" s="66">
        <v>2.15</v>
      </c>
      <c r="M28" s="66" t="s">
        <v>103</v>
      </c>
      <c r="N28" s="66">
        <v>28.27</v>
      </c>
      <c r="O28" s="66">
        <v>5</v>
      </c>
      <c r="P28" s="66">
        <v>3.46</v>
      </c>
      <c r="Q28" s="66">
        <v>7.93</v>
      </c>
      <c r="R28" s="66">
        <v>24.6</v>
      </c>
      <c r="S28" s="66">
        <v>29.6</v>
      </c>
      <c r="T28" s="66">
        <v>11.6</v>
      </c>
      <c r="U28" s="66">
        <v>3</v>
      </c>
      <c r="V28" s="66">
        <v>2.08</v>
      </c>
      <c r="W28" s="67"/>
      <c r="X28" s="67"/>
      <c r="Y28" s="67"/>
      <c r="Z28" s="67"/>
      <c r="AA28" s="67"/>
      <c r="AB28" s="67"/>
    </row>
    <row r="29" spans="1:28" ht="13" x14ac:dyDescent="0.3">
      <c r="A29" s="66"/>
      <c r="B29" s="70">
        <v>42192</v>
      </c>
      <c r="C29" s="66" t="s">
        <v>35</v>
      </c>
      <c r="D29" s="66" t="s">
        <v>57</v>
      </c>
      <c r="E29" s="72">
        <v>19.600000000000001</v>
      </c>
      <c r="F29" s="72">
        <v>21.3</v>
      </c>
      <c r="G29" s="72">
        <v>78.7</v>
      </c>
      <c r="H29" s="72">
        <v>456.4</v>
      </c>
      <c r="I29" s="71">
        <v>8.8000000000000007</v>
      </c>
      <c r="J29" s="71">
        <v>0.79</v>
      </c>
      <c r="K29" s="72">
        <v>34.1</v>
      </c>
      <c r="L29" s="71">
        <v>4.87</v>
      </c>
      <c r="M29" s="68" t="s">
        <v>103</v>
      </c>
      <c r="N29" s="71">
        <v>13.39</v>
      </c>
      <c r="O29" s="72">
        <v>3.5</v>
      </c>
      <c r="P29" s="71">
        <v>5.82</v>
      </c>
      <c r="Q29" s="71">
        <v>13.34</v>
      </c>
      <c r="R29" s="72">
        <v>41.2</v>
      </c>
      <c r="S29" s="71">
        <v>49.61</v>
      </c>
      <c r="T29" s="72">
        <v>25.4</v>
      </c>
      <c r="U29" s="71">
        <v>5.01</v>
      </c>
      <c r="V29" s="71">
        <v>4.29</v>
      </c>
      <c r="W29" s="67"/>
      <c r="X29" s="67"/>
      <c r="Y29" s="67"/>
      <c r="Z29" s="67"/>
      <c r="AA29" s="67"/>
      <c r="AB29" s="67"/>
    </row>
    <row r="30" spans="1:28" ht="13" x14ac:dyDescent="0.3">
      <c r="A30" s="66"/>
      <c r="B30" s="70">
        <v>42193</v>
      </c>
      <c r="C30" s="66" t="s">
        <v>36</v>
      </c>
      <c r="D30" s="66" t="s">
        <v>56</v>
      </c>
      <c r="E30" s="72">
        <v>0.5</v>
      </c>
      <c r="F30" s="72">
        <v>50.8</v>
      </c>
      <c r="G30" s="72">
        <v>49.2</v>
      </c>
      <c r="H30" s="72">
        <v>285</v>
      </c>
      <c r="I30" s="71">
        <v>7.62</v>
      </c>
      <c r="J30" s="71"/>
      <c r="K30" s="72">
        <v>52.4</v>
      </c>
      <c r="L30" s="72">
        <v>50.3</v>
      </c>
      <c r="M30" s="68" t="s">
        <v>103</v>
      </c>
      <c r="N30" s="71">
        <v>5.44</v>
      </c>
      <c r="O30" s="66"/>
      <c r="P30" s="71">
        <v>5.55</v>
      </c>
      <c r="Q30" s="71">
        <v>12.72</v>
      </c>
      <c r="R30" s="77">
        <v>195</v>
      </c>
      <c r="S30" s="71">
        <v>235.23</v>
      </c>
      <c r="T30" s="72">
        <v>19.3</v>
      </c>
      <c r="U30" s="71">
        <v>8.5399999999999991</v>
      </c>
      <c r="V30" s="71">
        <v>3.63</v>
      </c>
      <c r="W30" s="67"/>
      <c r="X30" s="67"/>
      <c r="Y30" s="67"/>
      <c r="Z30" s="67"/>
      <c r="AA30" s="67"/>
      <c r="AB30" s="67"/>
    </row>
    <row r="31" spans="1:28" ht="13" x14ac:dyDescent="0.3">
      <c r="A31" s="66"/>
      <c r="B31" s="70">
        <v>42215</v>
      </c>
      <c r="C31" s="66" t="s">
        <v>20</v>
      </c>
      <c r="D31" s="66" t="s">
        <v>56</v>
      </c>
      <c r="E31" s="72">
        <v>0.6</v>
      </c>
      <c r="F31" s="72">
        <v>48.9</v>
      </c>
      <c r="G31" s="72">
        <v>51.1</v>
      </c>
      <c r="H31" s="72">
        <v>296.5</v>
      </c>
      <c r="I31" s="71">
        <v>7.73</v>
      </c>
      <c r="J31" s="71"/>
      <c r="K31" s="72">
        <v>65</v>
      </c>
      <c r="L31" s="72">
        <v>34.799999999999997</v>
      </c>
      <c r="M31" s="68" t="s">
        <v>103</v>
      </c>
      <c r="N31" s="71">
        <v>4.5599999999999996</v>
      </c>
      <c r="O31" s="72">
        <v>30</v>
      </c>
      <c r="P31" s="71">
        <v>8.26</v>
      </c>
      <c r="Q31" s="71">
        <v>18.93</v>
      </c>
      <c r="R31" s="77">
        <v>178</v>
      </c>
      <c r="S31" s="71">
        <v>214.32</v>
      </c>
      <c r="T31" s="72">
        <v>27.3</v>
      </c>
      <c r="U31" s="71">
        <v>9.35</v>
      </c>
      <c r="V31" s="71">
        <v>4.12</v>
      </c>
      <c r="W31" s="67"/>
      <c r="X31" s="67"/>
      <c r="Y31" s="67"/>
      <c r="Z31" s="67"/>
      <c r="AA31" s="67"/>
      <c r="AB31" s="67"/>
    </row>
    <row r="32" spans="1:28" ht="13" x14ac:dyDescent="0.3">
      <c r="A32" s="66"/>
      <c r="B32" s="78">
        <v>42289</v>
      </c>
      <c r="C32" s="81"/>
      <c r="D32" s="76" t="s">
        <v>57</v>
      </c>
      <c r="E32" s="66">
        <v>18.899999999999999</v>
      </c>
      <c r="F32" s="66">
        <v>23.6</v>
      </c>
      <c r="G32" s="66">
        <v>76.400000000000006</v>
      </c>
      <c r="H32" s="66">
        <v>442.7</v>
      </c>
      <c r="I32" s="82">
        <v>7.93</v>
      </c>
      <c r="J32" s="66">
        <v>0.74</v>
      </c>
      <c r="K32" s="66">
        <v>38</v>
      </c>
      <c r="L32" s="66">
        <v>2.74</v>
      </c>
      <c r="M32" s="66" t="s">
        <v>103</v>
      </c>
      <c r="N32" s="66">
        <v>11.66</v>
      </c>
      <c r="O32" s="66">
        <v>5</v>
      </c>
      <c r="P32" s="66">
        <v>6.1</v>
      </c>
      <c r="Q32" s="66">
        <v>13.97</v>
      </c>
      <c r="R32" s="66">
        <v>28.4</v>
      </c>
      <c r="S32" s="66">
        <v>34.24</v>
      </c>
      <c r="T32" s="66">
        <v>26.5</v>
      </c>
      <c r="U32" s="66">
        <v>4.55</v>
      </c>
      <c r="V32" s="66">
        <v>3.93</v>
      </c>
      <c r="W32" s="67"/>
      <c r="X32" s="67"/>
      <c r="Y32" s="67"/>
      <c r="Z32" s="67"/>
      <c r="AA32" s="67"/>
      <c r="AB32" s="67"/>
    </row>
    <row r="33" spans="1:28" s="13" customFormat="1" ht="15.5" x14ac:dyDescent="0.35">
      <c r="A33" s="72"/>
      <c r="B33" s="70">
        <v>42557</v>
      </c>
      <c r="C33" s="66" t="s">
        <v>20</v>
      </c>
      <c r="D33" s="66" t="s">
        <v>57</v>
      </c>
      <c r="E33" s="66">
        <v>19.399999999999999</v>
      </c>
      <c r="F33" s="66">
        <v>22.4</v>
      </c>
      <c r="G33" s="66">
        <v>77.599999999999994</v>
      </c>
      <c r="H33" s="66">
        <v>449.9</v>
      </c>
      <c r="I33" s="66">
        <v>7.74</v>
      </c>
      <c r="J33" s="66">
        <v>0.52</v>
      </c>
      <c r="K33" s="66">
        <v>28.8</v>
      </c>
      <c r="L33" s="66">
        <v>1.85</v>
      </c>
      <c r="M33" s="66">
        <v>1.5599999999999999E-2</v>
      </c>
      <c r="N33" s="66">
        <v>15.64</v>
      </c>
      <c r="O33" s="66">
        <v>0.5</v>
      </c>
      <c r="P33" s="66">
        <v>5.07</v>
      </c>
      <c r="Q33" s="66">
        <v>11.63</v>
      </c>
      <c r="R33" s="66">
        <v>22.7</v>
      </c>
      <c r="S33" s="66">
        <v>27.39</v>
      </c>
      <c r="T33" s="66">
        <v>21.9</v>
      </c>
      <c r="U33" s="66">
        <v>4.38</v>
      </c>
      <c r="V33" s="66">
        <v>3.84</v>
      </c>
      <c r="W33" s="66"/>
      <c r="X33" s="66"/>
      <c r="Y33" s="66"/>
      <c r="Z33" s="66"/>
      <c r="AA33" s="66"/>
      <c r="AB33" s="72"/>
    </row>
    <row r="34" spans="1:28" s="13" customFormat="1" ht="15.5" x14ac:dyDescent="0.35">
      <c r="A34" s="72"/>
      <c r="B34" s="70">
        <v>42562</v>
      </c>
      <c r="C34" s="66" t="s">
        <v>35</v>
      </c>
      <c r="D34" s="66" t="s">
        <v>57</v>
      </c>
      <c r="E34" s="66">
        <v>19.3</v>
      </c>
      <c r="F34" s="66">
        <v>24.7</v>
      </c>
      <c r="G34" s="66">
        <v>75.3</v>
      </c>
      <c r="H34" s="66">
        <v>436.6</v>
      </c>
      <c r="I34" s="66">
        <v>8.25</v>
      </c>
      <c r="J34" s="66">
        <v>0.66</v>
      </c>
      <c r="K34" s="66">
        <v>33.5</v>
      </c>
      <c r="L34" s="66">
        <v>1.92</v>
      </c>
      <c r="M34" s="66">
        <v>1.88</v>
      </c>
      <c r="N34" s="66">
        <v>13.03</v>
      </c>
      <c r="O34" s="66">
        <v>3</v>
      </c>
      <c r="P34" s="66">
        <v>4.91</v>
      </c>
      <c r="Q34" s="66">
        <v>11.26</v>
      </c>
      <c r="R34" s="66">
        <v>22.8</v>
      </c>
      <c r="S34" s="66">
        <v>27.47</v>
      </c>
      <c r="T34" s="66">
        <v>23.4</v>
      </c>
      <c r="U34" s="66">
        <v>4.1399999999999997</v>
      </c>
      <c r="V34" s="66">
        <v>3.85</v>
      </c>
      <c r="W34" s="66"/>
      <c r="X34" s="66"/>
      <c r="Y34" s="66"/>
      <c r="Z34" s="66"/>
      <c r="AA34" s="66"/>
      <c r="AB34" s="72"/>
    </row>
    <row r="35" spans="1:28" s="18" customFormat="1" ht="15.5" x14ac:dyDescent="0.35">
      <c r="A35" s="78"/>
      <c r="B35" s="70">
        <v>42607</v>
      </c>
      <c r="C35" s="66" t="s">
        <v>36</v>
      </c>
      <c r="D35" s="66" t="s">
        <v>57</v>
      </c>
      <c r="E35" s="66">
        <v>20</v>
      </c>
      <c r="F35" s="66">
        <v>23.7</v>
      </c>
      <c r="G35" s="66">
        <v>76.3</v>
      </c>
      <c r="H35" s="66">
        <v>442.2</v>
      </c>
      <c r="I35" s="66">
        <v>7.95</v>
      </c>
      <c r="J35" s="66">
        <v>0.32</v>
      </c>
      <c r="K35" s="66">
        <v>35.299999999999997</v>
      </c>
      <c r="L35" s="66">
        <v>3.07</v>
      </c>
      <c r="M35" s="66">
        <v>2.0299999999999998</v>
      </c>
      <c r="N35" s="66">
        <v>12.54</v>
      </c>
      <c r="O35" s="66">
        <v>4</v>
      </c>
      <c r="P35" s="66">
        <v>7.32</v>
      </c>
      <c r="Q35" s="66">
        <v>16.77</v>
      </c>
      <c r="R35" s="66">
        <v>31.4</v>
      </c>
      <c r="S35" s="66">
        <v>37.799999999999997</v>
      </c>
      <c r="T35" s="66">
        <v>33.200000000000003</v>
      </c>
      <c r="U35" s="66">
        <v>6.4</v>
      </c>
      <c r="V35" s="66">
        <v>4.79</v>
      </c>
      <c r="W35" s="78"/>
      <c r="X35" s="78"/>
      <c r="Y35" s="78"/>
      <c r="Z35" s="78"/>
      <c r="AA35" s="78"/>
      <c r="AB35" s="78"/>
    </row>
    <row r="36" spans="1:28" s="18" customFormat="1" ht="15.5" x14ac:dyDescent="0.35">
      <c r="A36" s="78"/>
      <c r="B36" s="70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78"/>
      <c r="X36" s="78"/>
      <c r="Y36" s="78"/>
      <c r="Z36" s="78"/>
      <c r="AA36" s="78"/>
      <c r="AB36" s="78"/>
    </row>
    <row r="37" spans="1:28" s="18" customFormat="1" ht="15.5" x14ac:dyDescent="0.35">
      <c r="A37" s="78"/>
      <c r="B37" s="70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78"/>
      <c r="X37" s="78"/>
      <c r="Y37" s="78"/>
      <c r="Z37" s="78"/>
      <c r="AA37" s="78"/>
      <c r="AB37" s="78"/>
    </row>
    <row r="38" spans="1:28" s="18" customFormat="1" ht="15.5" x14ac:dyDescent="0.35">
      <c r="A38" s="78"/>
      <c r="B38" s="70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78"/>
      <c r="X38" s="78"/>
      <c r="Y38" s="78"/>
      <c r="Z38" s="78"/>
      <c r="AA38" s="78"/>
      <c r="AB38" s="78"/>
    </row>
    <row r="39" spans="1:28" s="18" customFormat="1" ht="15.5" x14ac:dyDescent="0.35">
      <c r="A39" s="78"/>
      <c r="B39" s="70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78"/>
      <c r="X39" s="78"/>
      <c r="Y39" s="78"/>
      <c r="Z39" s="78"/>
      <c r="AA39" s="78"/>
      <c r="AB39" s="78"/>
    </row>
    <row r="40" spans="1:28" s="18" customFormat="1" ht="15.5" x14ac:dyDescent="0.35">
      <c r="A40" s="78"/>
      <c r="B40" s="70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78"/>
      <c r="X40" s="78"/>
      <c r="Y40" s="78"/>
      <c r="Z40" s="78"/>
      <c r="AA40" s="78"/>
      <c r="AB40" s="78"/>
    </row>
    <row r="41" spans="1:28" s="18" customFormat="1" ht="15.5" x14ac:dyDescent="0.35">
      <c r="A41" s="78"/>
      <c r="B41" s="70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78"/>
      <c r="X41" s="78"/>
      <c r="Y41" s="78"/>
      <c r="Z41" s="78"/>
      <c r="AA41" s="78"/>
      <c r="AB41" s="78"/>
    </row>
    <row r="42" spans="1:28" ht="13" x14ac:dyDescent="0.3">
      <c r="A42" s="66"/>
      <c r="B42" s="70">
        <v>39433</v>
      </c>
      <c r="C42" s="66"/>
      <c r="D42" s="66" t="s">
        <v>231</v>
      </c>
      <c r="E42" s="71">
        <v>69.180000000000007</v>
      </c>
      <c r="F42" s="71">
        <v>15.62</v>
      </c>
      <c r="G42" s="71">
        <v>84.38</v>
      </c>
      <c r="H42" s="71">
        <v>90.55</v>
      </c>
      <c r="I42" s="71">
        <v>7.89</v>
      </c>
      <c r="J42" s="71">
        <v>0.98</v>
      </c>
      <c r="K42" s="71">
        <v>6.2</v>
      </c>
      <c r="L42" s="71">
        <v>0.17</v>
      </c>
      <c r="M42" s="66" t="s">
        <v>105</v>
      </c>
      <c r="N42" s="71">
        <v>10.41</v>
      </c>
      <c r="O42" s="72"/>
      <c r="P42" s="71">
        <v>10.41</v>
      </c>
      <c r="Q42" s="71">
        <v>23.84</v>
      </c>
      <c r="R42" s="71">
        <v>1.38</v>
      </c>
      <c r="S42" s="71">
        <v>1.65</v>
      </c>
      <c r="T42" s="71">
        <v>302.57</v>
      </c>
      <c r="U42" s="71">
        <v>9.9700000000000006</v>
      </c>
      <c r="V42" s="66"/>
      <c r="W42" s="71">
        <v>0.13</v>
      </c>
      <c r="X42" s="71">
        <v>24.63</v>
      </c>
      <c r="Y42" s="71">
        <v>0.01</v>
      </c>
      <c r="Z42" s="71">
        <v>2.66</v>
      </c>
      <c r="AA42" s="71">
        <v>1.23</v>
      </c>
      <c r="AB42" s="71">
        <v>52.98</v>
      </c>
    </row>
    <row r="56" spans="1:22" ht="15.5" x14ac:dyDescent="0.35">
      <c r="A56" s="35"/>
      <c r="B56" s="35" t="s">
        <v>124</v>
      </c>
      <c r="C56" s="35" t="s">
        <v>2</v>
      </c>
      <c r="D56" s="35" t="s">
        <v>125</v>
      </c>
      <c r="E56" s="36" t="s">
        <v>107</v>
      </c>
      <c r="F56" s="35" t="s">
        <v>108</v>
      </c>
      <c r="G56" s="35" t="s">
        <v>109</v>
      </c>
      <c r="H56" s="35" t="s">
        <v>110</v>
      </c>
      <c r="I56" s="36" t="s">
        <v>96</v>
      </c>
      <c r="J56" s="36" t="s">
        <v>111</v>
      </c>
      <c r="K56" s="36" t="s">
        <v>112</v>
      </c>
      <c r="L56" s="36" t="s">
        <v>230</v>
      </c>
      <c r="M56" s="36" t="s">
        <v>114</v>
      </c>
      <c r="N56" s="36" t="s">
        <v>115</v>
      </c>
      <c r="O56" s="35" t="s">
        <v>116</v>
      </c>
      <c r="P56" s="36" t="s">
        <v>117</v>
      </c>
      <c r="Q56" s="36" t="s">
        <v>118</v>
      </c>
      <c r="R56" s="36" t="s">
        <v>119</v>
      </c>
      <c r="S56" s="36" t="s">
        <v>120</v>
      </c>
      <c r="T56" s="36" t="s">
        <v>121</v>
      </c>
      <c r="U56" s="36" t="s">
        <v>122</v>
      </c>
      <c r="V56" s="43" t="s">
        <v>123</v>
      </c>
    </row>
    <row r="57" spans="1:22" ht="15.5" x14ac:dyDescent="0.35">
      <c r="A57" s="11"/>
      <c r="B57" s="14">
        <v>38884</v>
      </c>
      <c r="C57" s="11" t="s">
        <v>20</v>
      </c>
      <c r="D57" s="11" t="s">
        <v>57</v>
      </c>
      <c r="E57" s="12">
        <v>27.82</v>
      </c>
      <c r="F57" s="12">
        <v>22.19</v>
      </c>
      <c r="G57" s="12">
        <v>77.81</v>
      </c>
      <c r="H57" s="12">
        <v>451.07</v>
      </c>
      <c r="I57" s="12">
        <v>7.83</v>
      </c>
      <c r="J57" s="11"/>
      <c r="K57" s="12">
        <v>23.22</v>
      </c>
      <c r="L57" s="12">
        <v>1.58</v>
      </c>
      <c r="M57" s="12">
        <v>0.43</v>
      </c>
      <c r="N57" s="12">
        <v>19.43</v>
      </c>
      <c r="O57" s="13">
        <v>7.6</v>
      </c>
      <c r="P57" s="12">
        <v>4.87</v>
      </c>
      <c r="Q57" s="12">
        <v>11.15</v>
      </c>
      <c r="R57" s="12">
        <v>24.55</v>
      </c>
      <c r="S57" s="12">
        <v>29.46</v>
      </c>
      <c r="T57" s="12">
        <v>34.42</v>
      </c>
      <c r="U57" s="12">
        <v>4.8499999999999996</v>
      </c>
      <c r="V57" s="11"/>
    </row>
    <row r="58" spans="1:22" ht="15.5" x14ac:dyDescent="0.35">
      <c r="A58" s="11"/>
      <c r="B58" s="14">
        <v>39625</v>
      </c>
      <c r="C58" s="11" t="s">
        <v>36</v>
      </c>
      <c r="D58" s="11" t="s">
        <v>57</v>
      </c>
      <c r="E58" s="11">
        <v>18.489999999999998</v>
      </c>
      <c r="F58" s="11">
        <v>9.43</v>
      </c>
      <c r="G58" s="11">
        <v>90.57</v>
      </c>
      <c r="H58" s="11">
        <v>525.04</v>
      </c>
      <c r="I58" s="11">
        <v>7.81</v>
      </c>
      <c r="J58" s="11"/>
      <c r="K58" s="11">
        <v>24.23</v>
      </c>
      <c r="L58" s="11">
        <v>4.16</v>
      </c>
      <c r="M58" s="11" t="s">
        <v>105</v>
      </c>
      <c r="N58" s="11">
        <v>21.67</v>
      </c>
      <c r="O58" s="11">
        <v>12.5</v>
      </c>
      <c r="P58" s="11">
        <v>1.8</v>
      </c>
      <c r="Q58" s="11">
        <v>4.13</v>
      </c>
      <c r="R58" s="11">
        <v>14.36</v>
      </c>
      <c r="S58" s="11">
        <v>17.23</v>
      </c>
      <c r="T58" s="11">
        <v>6.72</v>
      </c>
      <c r="U58" s="11">
        <v>0.65</v>
      </c>
      <c r="V58" s="11"/>
    </row>
    <row r="59" spans="1:22" ht="15.5" x14ac:dyDescent="0.35">
      <c r="A59" s="11"/>
      <c r="B59" s="14">
        <v>39645</v>
      </c>
      <c r="C59" s="11" t="s">
        <v>20</v>
      </c>
      <c r="D59" s="11" t="s">
        <v>57</v>
      </c>
      <c r="E59" s="11">
        <v>19.16</v>
      </c>
      <c r="F59" s="11">
        <v>26.51</v>
      </c>
      <c r="G59" s="11">
        <v>73.489999999999995</v>
      </c>
      <c r="H59" s="11">
        <v>426.03</v>
      </c>
      <c r="I59" s="11">
        <v>7.78</v>
      </c>
      <c r="J59" s="11"/>
      <c r="K59" s="11">
        <v>29.7</v>
      </c>
      <c r="L59" s="11">
        <v>7.15</v>
      </c>
      <c r="M59" s="11" t="s">
        <v>105</v>
      </c>
      <c r="N59" s="11">
        <v>14.35</v>
      </c>
      <c r="O59" s="11">
        <v>5.4</v>
      </c>
      <c r="P59" s="11">
        <v>4.2699999999999996</v>
      </c>
      <c r="Q59" s="11">
        <v>9.7799999999999994</v>
      </c>
      <c r="R59" s="11">
        <v>22.83</v>
      </c>
      <c r="S59" s="11">
        <v>27.4</v>
      </c>
      <c r="T59" s="11">
        <v>17.78</v>
      </c>
      <c r="U59" s="11">
        <v>2.48</v>
      </c>
      <c r="V59" s="11"/>
    </row>
    <row r="60" spans="1:22" ht="15.5" x14ac:dyDescent="0.35">
      <c r="A60" s="11"/>
      <c r="B60" s="14">
        <v>39925</v>
      </c>
      <c r="C60" s="11" t="s">
        <v>36</v>
      </c>
      <c r="D60" s="11" t="s">
        <v>57</v>
      </c>
      <c r="E60" s="11">
        <v>23.99</v>
      </c>
      <c r="F60" s="11">
        <v>22.86</v>
      </c>
      <c r="G60" s="11">
        <v>77.14</v>
      </c>
      <c r="H60" s="11">
        <v>447.19</v>
      </c>
      <c r="I60" s="11">
        <v>8.31</v>
      </c>
      <c r="J60" s="11"/>
      <c r="K60" s="11">
        <v>34.47</v>
      </c>
      <c r="L60" s="11">
        <v>7.59</v>
      </c>
      <c r="M60" s="11" t="s">
        <v>105</v>
      </c>
      <c r="N60" s="11">
        <v>12.97</v>
      </c>
      <c r="O60" s="11">
        <v>6</v>
      </c>
      <c r="P60" s="11">
        <v>6.28</v>
      </c>
      <c r="Q60" s="11">
        <v>14.39</v>
      </c>
      <c r="R60" s="11">
        <v>42.62</v>
      </c>
      <c r="S60" s="11">
        <v>51.14</v>
      </c>
      <c r="T60" s="11">
        <v>22.76</v>
      </c>
      <c r="U60" s="11">
        <v>5.99</v>
      </c>
      <c r="V60" s="11"/>
    </row>
    <row r="61" spans="1:22" ht="15.5" x14ac:dyDescent="0.35">
      <c r="A61" s="11"/>
      <c r="B61" s="14">
        <v>40000</v>
      </c>
      <c r="C61" s="11" t="s">
        <v>36</v>
      </c>
      <c r="D61" s="11" t="s">
        <v>57</v>
      </c>
      <c r="E61" s="11">
        <v>19.16</v>
      </c>
      <c r="F61" s="11">
        <v>26.51</v>
      </c>
      <c r="G61" s="11">
        <v>73.489999999999995</v>
      </c>
      <c r="H61" s="11">
        <v>426.03</v>
      </c>
      <c r="I61" s="11">
        <v>7.78</v>
      </c>
      <c r="J61" s="11"/>
      <c r="K61" s="11">
        <v>29.7</v>
      </c>
      <c r="L61" s="11">
        <v>7.15</v>
      </c>
      <c r="M61" s="11" t="s">
        <v>105</v>
      </c>
      <c r="N61" s="11">
        <v>14.35</v>
      </c>
      <c r="O61" s="11">
        <v>5.4</v>
      </c>
      <c r="P61" s="11">
        <v>4.2699999999999996</v>
      </c>
      <c r="Q61" s="11">
        <v>9.7799999999999994</v>
      </c>
      <c r="R61" s="11">
        <v>22.83</v>
      </c>
      <c r="S61" s="11">
        <v>27.4</v>
      </c>
      <c r="T61" s="11">
        <v>17.78</v>
      </c>
      <c r="U61" s="11">
        <v>2.48</v>
      </c>
      <c r="V61" s="11"/>
    </row>
    <row r="62" spans="1:22" ht="15.5" x14ac:dyDescent="0.35">
      <c r="A62" s="11"/>
      <c r="B62" s="14">
        <v>40000</v>
      </c>
      <c r="C62" s="11" t="s">
        <v>35</v>
      </c>
      <c r="D62" s="11" t="s">
        <v>57</v>
      </c>
      <c r="E62" s="11">
        <v>19.16</v>
      </c>
      <c r="F62" s="11">
        <v>26.51</v>
      </c>
      <c r="G62" s="11">
        <v>73.489999999999995</v>
      </c>
      <c r="H62" s="11">
        <v>426.03</v>
      </c>
      <c r="I62" s="11">
        <v>7.78</v>
      </c>
      <c r="J62" s="11"/>
      <c r="K62" s="11">
        <v>29.7</v>
      </c>
      <c r="L62" s="11">
        <v>7.15</v>
      </c>
      <c r="M62" s="11" t="s">
        <v>105</v>
      </c>
      <c r="N62" s="11">
        <v>14.35</v>
      </c>
      <c r="O62" s="11">
        <v>5.4</v>
      </c>
      <c r="P62" s="11">
        <v>4.2699999999999996</v>
      </c>
      <c r="Q62" s="11">
        <v>9.7799999999999994</v>
      </c>
      <c r="R62" s="11">
        <v>22.83</v>
      </c>
      <c r="S62" s="11">
        <v>27.4</v>
      </c>
      <c r="T62" s="11">
        <v>17.78</v>
      </c>
      <c r="U62" s="11">
        <v>2.48</v>
      </c>
      <c r="V62" s="11"/>
    </row>
    <row r="63" spans="1:22" ht="15.5" x14ac:dyDescent="0.35">
      <c r="A63" s="11"/>
      <c r="B63" s="14">
        <v>41386</v>
      </c>
      <c r="C63" s="11" t="s">
        <v>36</v>
      </c>
      <c r="D63" s="11" t="s">
        <v>57</v>
      </c>
      <c r="E63" s="11">
        <v>14.9</v>
      </c>
      <c r="F63" s="11">
        <v>19.2</v>
      </c>
      <c r="G63" s="11">
        <v>90.9</v>
      </c>
      <c r="H63" s="11">
        <v>468.3</v>
      </c>
      <c r="I63" s="11">
        <v>7.36</v>
      </c>
      <c r="J63" s="11"/>
      <c r="K63" s="11">
        <v>33.700000000000003</v>
      </c>
      <c r="L63" s="11">
        <v>4.04</v>
      </c>
      <c r="M63" s="11" t="s">
        <v>103</v>
      </c>
      <c r="N63" s="11">
        <v>13.91</v>
      </c>
      <c r="O63" s="11">
        <v>3.2</v>
      </c>
      <c r="P63" s="11">
        <v>4.51</v>
      </c>
      <c r="Q63" s="11">
        <v>10.34</v>
      </c>
      <c r="R63" s="15">
        <v>29.4</v>
      </c>
      <c r="S63" s="15">
        <v>35.39</v>
      </c>
      <c r="T63" s="11">
        <v>19</v>
      </c>
      <c r="U63" s="11">
        <v>5.4</v>
      </c>
      <c r="V63" s="11">
        <v>4.0599999999999996</v>
      </c>
    </row>
    <row r="64" spans="1:22" ht="15.5" x14ac:dyDescent="0.35">
      <c r="A64" s="11"/>
      <c r="B64" s="14">
        <v>41386</v>
      </c>
      <c r="C64" s="11" t="s">
        <v>35</v>
      </c>
      <c r="D64" s="11" t="s">
        <v>57</v>
      </c>
      <c r="E64" s="11">
        <v>14.9</v>
      </c>
      <c r="F64" s="11">
        <v>19.2</v>
      </c>
      <c r="G64" s="11">
        <v>90.9</v>
      </c>
      <c r="H64" s="11">
        <v>468.3</v>
      </c>
      <c r="I64" s="11">
        <v>7.36</v>
      </c>
      <c r="J64" s="11"/>
      <c r="K64" s="11">
        <v>33.700000000000003</v>
      </c>
      <c r="L64" s="11">
        <v>4.04</v>
      </c>
      <c r="M64" s="11" t="s">
        <v>103</v>
      </c>
      <c r="N64" s="11">
        <v>13.91</v>
      </c>
      <c r="O64" s="11">
        <v>3.2</v>
      </c>
      <c r="P64" s="11">
        <v>4.51</v>
      </c>
      <c r="Q64" s="11">
        <v>10.34</v>
      </c>
      <c r="R64" s="15">
        <v>29.4</v>
      </c>
      <c r="S64" s="15">
        <v>35.39</v>
      </c>
      <c r="T64" s="11">
        <v>19</v>
      </c>
      <c r="U64" s="11">
        <v>5.4</v>
      </c>
      <c r="V64" s="11">
        <v>4.0599999999999996</v>
      </c>
    </row>
    <row r="65" spans="1:22" ht="15.5" x14ac:dyDescent="0.35">
      <c r="A65" s="11"/>
      <c r="B65" s="14">
        <v>41386</v>
      </c>
      <c r="C65" s="11" t="s">
        <v>20</v>
      </c>
      <c r="D65" s="11" t="s">
        <v>57</v>
      </c>
      <c r="E65" s="11">
        <v>14.9</v>
      </c>
      <c r="F65" s="11">
        <v>19.2</v>
      </c>
      <c r="G65" s="11">
        <v>90.9</v>
      </c>
      <c r="H65" s="11">
        <v>468.3</v>
      </c>
      <c r="I65" s="11">
        <v>7.36</v>
      </c>
      <c r="J65" s="11"/>
      <c r="K65" s="11">
        <v>33.700000000000003</v>
      </c>
      <c r="L65" s="11">
        <v>4.04</v>
      </c>
      <c r="M65" s="11" t="s">
        <v>103</v>
      </c>
      <c r="N65" s="11">
        <v>13.91</v>
      </c>
      <c r="O65" s="11">
        <v>3.2</v>
      </c>
      <c r="P65" s="11">
        <v>4.51</v>
      </c>
      <c r="Q65" s="11">
        <v>10.34</v>
      </c>
      <c r="R65" s="15">
        <v>29.4</v>
      </c>
      <c r="S65" s="15">
        <v>35.39</v>
      </c>
      <c r="T65" s="11">
        <v>19</v>
      </c>
      <c r="U65" s="11">
        <v>5.4</v>
      </c>
      <c r="V65" s="11">
        <v>4.0599999999999996</v>
      </c>
    </row>
    <row r="66" spans="1:22" ht="15.5" x14ac:dyDescent="0.35">
      <c r="A66" s="11"/>
      <c r="B66" s="18">
        <v>41479</v>
      </c>
      <c r="C66" s="15" t="s">
        <v>35</v>
      </c>
      <c r="D66" s="15" t="s">
        <v>57</v>
      </c>
      <c r="E66" s="13">
        <v>20.7</v>
      </c>
      <c r="F66" s="13">
        <v>20.2</v>
      </c>
      <c r="G66" s="13">
        <v>79.8</v>
      </c>
      <c r="H66" s="13">
        <v>462.8</v>
      </c>
      <c r="I66" s="12">
        <v>7.57</v>
      </c>
      <c r="J66" s="11"/>
      <c r="K66" s="13">
        <v>14.4</v>
      </c>
      <c r="L66" s="12">
        <v>3.45</v>
      </c>
      <c r="M66" s="16" t="s">
        <v>103</v>
      </c>
      <c r="N66" s="12">
        <v>32.049999999999997</v>
      </c>
      <c r="O66" s="13">
        <v>7</v>
      </c>
      <c r="P66" s="17">
        <v>649</v>
      </c>
      <c r="Q66" s="12">
        <v>14.87</v>
      </c>
      <c r="R66" s="13">
        <v>15.6</v>
      </c>
      <c r="S66" s="12">
        <v>18.739999999999998</v>
      </c>
      <c r="T66" s="13">
        <v>51.9</v>
      </c>
      <c r="U66" s="12">
        <v>5.29</v>
      </c>
      <c r="V66" s="12">
        <v>2.59</v>
      </c>
    </row>
    <row r="67" spans="1:22" ht="15.5" x14ac:dyDescent="0.35">
      <c r="A67" s="11"/>
      <c r="B67" s="14">
        <v>41717</v>
      </c>
      <c r="C67" s="11" t="s">
        <v>36</v>
      </c>
      <c r="D67" s="11" t="s">
        <v>57</v>
      </c>
      <c r="E67" s="15">
        <v>16.3</v>
      </c>
      <c r="F67" s="15">
        <v>17.5</v>
      </c>
      <c r="G67" s="15">
        <v>82.5</v>
      </c>
      <c r="H67" s="11">
        <v>478</v>
      </c>
      <c r="I67" s="11">
        <v>7.6</v>
      </c>
      <c r="J67">
        <v>0.79</v>
      </c>
      <c r="K67" s="11">
        <v>30.9</v>
      </c>
      <c r="L67" s="11">
        <v>3.93</v>
      </c>
      <c r="M67" s="11" t="s">
        <v>103</v>
      </c>
      <c r="N67" s="11">
        <v>15.45</v>
      </c>
      <c r="O67" s="11">
        <v>4</v>
      </c>
      <c r="P67" s="11">
        <v>3.28</v>
      </c>
      <c r="Q67" s="11">
        <v>7.6</v>
      </c>
      <c r="R67" s="11">
        <v>31.9</v>
      </c>
      <c r="S67" s="11">
        <v>38.450000000000003</v>
      </c>
      <c r="T67" s="11">
        <v>14.7</v>
      </c>
      <c r="U67" s="11">
        <v>3.27</v>
      </c>
      <c r="V67" s="11">
        <v>3.39</v>
      </c>
    </row>
    <row r="68" spans="1:22" ht="15.5" x14ac:dyDescent="0.35">
      <c r="A68" s="11"/>
      <c r="B68" s="14">
        <v>41946</v>
      </c>
      <c r="C68" s="20" t="s">
        <v>106</v>
      </c>
      <c r="D68" s="11" t="s">
        <v>57</v>
      </c>
      <c r="E68" s="11">
        <v>17</v>
      </c>
      <c r="F68" s="11">
        <v>24.7</v>
      </c>
      <c r="G68" s="11">
        <v>75.3</v>
      </c>
      <c r="H68" s="11">
        <v>436.5</v>
      </c>
      <c r="I68" s="11">
        <v>7.4</v>
      </c>
      <c r="J68" s="11">
        <v>0.7</v>
      </c>
      <c r="K68" s="11">
        <v>30.4</v>
      </c>
      <c r="L68" s="11">
        <v>1.76</v>
      </c>
      <c r="M68" s="11">
        <v>4.7E-2</v>
      </c>
      <c r="N68" s="11">
        <v>14.3</v>
      </c>
      <c r="O68" s="11">
        <v>5</v>
      </c>
      <c r="P68" s="11">
        <v>7.13</v>
      </c>
      <c r="Q68" s="11">
        <v>16.329999999999998</v>
      </c>
      <c r="R68" s="11">
        <v>13.5</v>
      </c>
      <c r="S68" s="11">
        <v>16.29</v>
      </c>
      <c r="T68" s="11">
        <v>31.3</v>
      </c>
      <c r="U68" s="11">
        <v>4.34</v>
      </c>
      <c r="V68" s="11">
        <v>4.0599999999999996</v>
      </c>
    </row>
    <row r="69" spans="1:22" ht="15.5" x14ac:dyDescent="0.35">
      <c r="A69" s="11"/>
      <c r="B69" s="14">
        <v>42115</v>
      </c>
      <c r="C69" s="11" t="s">
        <v>36</v>
      </c>
      <c r="D69" s="11" t="s">
        <v>57</v>
      </c>
      <c r="E69" s="11">
        <v>24.2</v>
      </c>
      <c r="F69" s="11">
        <v>11</v>
      </c>
      <c r="G69" s="11">
        <v>89</v>
      </c>
      <c r="H69" s="11">
        <v>515.79999999999995</v>
      </c>
      <c r="I69" s="11">
        <v>7.73</v>
      </c>
      <c r="J69" s="11">
        <v>0.61</v>
      </c>
      <c r="K69" s="11">
        <v>18.2</v>
      </c>
      <c r="L69" s="11">
        <v>2.15</v>
      </c>
      <c r="M69" s="11" t="s">
        <v>103</v>
      </c>
      <c r="N69" s="11">
        <v>28.27</v>
      </c>
      <c r="O69" s="11">
        <v>5</v>
      </c>
      <c r="P69" s="11">
        <v>3.46</v>
      </c>
      <c r="Q69" s="11">
        <v>7.93</v>
      </c>
      <c r="R69" s="11">
        <v>24.6</v>
      </c>
      <c r="S69" s="11">
        <v>29.6</v>
      </c>
      <c r="T69" s="11">
        <v>11.6</v>
      </c>
      <c r="U69" s="11">
        <v>3</v>
      </c>
      <c r="V69" s="11">
        <v>2.08</v>
      </c>
    </row>
    <row r="70" spans="1:22" ht="15.5" x14ac:dyDescent="0.35">
      <c r="A70" s="11"/>
      <c r="B70" s="14">
        <v>42115</v>
      </c>
      <c r="C70" s="11" t="s">
        <v>35</v>
      </c>
      <c r="D70" s="11" t="s">
        <v>57</v>
      </c>
      <c r="E70" s="11">
        <v>24.2</v>
      </c>
      <c r="F70" s="11">
        <v>11</v>
      </c>
      <c r="G70" s="11">
        <v>89</v>
      </c>
      <c r="H70" s="11">
        <v>515.79999999999995</v>
      </c>
      <c r="I70" s="11">
        <v>7.73</v>
      </c>
      <c r="J70" s="11">
        <v>0.61</v>
      </c>
      <c r="K70" s="11">
        <v>18.2</v>
      </c>
      <c r="L70" s="11">
        <v>2.15</v>
      </c>
      <c r="M70" s="11" t="s">
        <v>103</v>
      </c>
      <c r="N70" s="11">
        <v>28.27</v>
      </c>
      <c r="O70" s="11">
        <v>5</v>
      </c>
      <c r="P70" s="11">
        <v>3.46</v>
      </c>
      <c r="Q70" s="11">
        <v>7.93</v>
      </c>
      <c r="R70" s="11">
        <v>24.6</v>
      </c>
      <c r="S70" s="11">
        <v>29.6</v>
      </c>
      <c r="T70" s="11">
        <v>11.6</v>
      </c>
      <c r="U70" s="11">
        <v>3</v>
      </c>
      <c r="V70" s="11">
        <v>2.08</v>
      </c>
    </row>
    <row r="71" spans="1:22" ht="15.5" x14ac:dyDescent="0.35">
      <c r="A71" s="11"/>
      <c r="B71" s="14">
        <v>42115</v>
      </c>
      <c r="C71" s="11" t="s">
        <v>20</v>
      </c>
      <c r="D71" s="11" t="s">
        <v>57</v>
      </c>
      <c r="E71" s="11">
        <v>24.2</v>
      </c>
      <c r="F71" s="11">
        <v>11</v>
      </c>
      <c r="G71" s="11">
        <v>89</v>
      </c>
      <c r="H71" s="11">
        <v>515.79999999999995</v>
      </c>
      <c r="I71" s="11">
        <v>7.73</v>
      </c>
      <c r="J71" s="11">
        <v>0.61</v>
      </c>
      <c r="K71" s="11">
        <v>18.2</v>
      </c>
      <c r="L71" s="11">
        <v>2.15</v>
      </c>
      <c r="M71" s="11" t="s">
        <v>103</v>
      </c>
      <c r="N71" s="11">
        <v>28.27</v>
      </c>
      <c r="O71" s="11">
        <v>5</v>
      </c>
      <c r="P71" s="11">
        <v>3.46</v>
      </c>
      <c r="Q71" s="11">
        <v>7.93</v>
      </c>
      <c r="R71" s="11">
        <v>24.6</v>
      </c>
      <c r="S71" s="11">
        <v>29.6</v>
      </c>
      <c r="T71" s="11">
        <v>11.6</v>
      </c>
      <c r="U71" s="11">
        <v>3</v>
      </c>
      <c r="V71" s="11">
        <v>2.08</v>
      </c>
    </row>
    <row r="72" spans="1:22" ht="15.5" x14ac:dyDescent="0.35">
      <c r="A72" s="11"/>
      <c r="B72" s="14">
        <v>42192</v>
      </c>
      <c r="C72" s="11" t="s">
        <v>35</v>
      </c>
      <c r="D72" s="11" t="s">
        <v>57</v>
      </c>
      <c r="E72" s="13">
        <v>19.600000000000001</v>
      </c>
      <c r="F72" s="13">
        <v>21.3</v>
      </c>
      <c r="G72" s="13">
        <v>78.7</v>
      </c>
      <c r="H72" s="13">
        <v>456.4</v>
      </c>
      <c r="I72" s="12">
        <v>8.8000000000000007</v>
      </c>
      <c r="J72" s="12">
        <v>0.79</v>
      </c>
      <c r="K72" s="13">
        <v>34.1</v>
      </c>
      <c r="L72" s="12">
        <v>4.87</v>
      </c>
      <c r="M72" s="16" t="s">
        <v>103</v>
      </c>
      <c r="N72" s="12">
        <v>13.39</v>
      </c>
      <c r="O72" s="13">
        <v>3.5</v>
      </c>
      <c r="P72" s="12">
        <v>5.82</v>
      </c>
      <c r="Q72" s="12">
        <v>13.34</v>
      </c>
      <c r="R72" s="13">
        <v>41.2</v>
      </c>
      <c r="S72" s="12">
        <v>49.61</v>
      </c>
      <c r="T72" s="13">
        <v>25.4</v>
      </c>
      <c r="U72" s="12">
        <v>5.01</v>
      </c>
      <c r="V72" s="12">
        <v>4.29</v>
      </c>
    </row>
    <row r="73" spans="1:22" ht="15.5" x14ac:dyDescent="0.35">
      <c r="A73" s="11"/>
      <c r="B73" s="18">
        <v>42289</v>
      </c>
      <c r="C73" s="33"/>
      <c r="D73" s="15" t="s">
        <v>57</v>
      </c>
      <c r="E73" s="11">
        <v>18.899999999999999</v>
      </c>
      <c r="F73" s="11">
        <v>23.6</v>
      </c>
      <c r="G73" s="11">
        <v>76.400000000000006</v>
      </c>
      <c r="H73" s="11">
        <v>442.7</v>
      </c>
      <c r="I73" s="34">
        <v>7.93</v>
      </c>
      <c r="J73" s="11">
        <v>0.74</v>
      </c>
      <c r="K73" s="11">
        <v>38</v>
      </c>
      <c r="L73" s="11">
        <v>2.74</v>
      </c>
      <c r="M73" s="11" t="s">
        <v>103</v>
      </c>
      <c r="N73" s="11">
        <v>11.66</v>
      </c>
      <c r="O73" s="11">
        <v>5</v>
      </c>
      <c r="P73" s="11">
        <v>6.1</v>
      </c>
      <c r="Q73" s="11">
        <v>13.97</v>
      </c>
      <c r="R73" s="11">
        <v>28.4</v>
      </c>
      <c r="S73" s="11">
        <v>34.24</v>
      </c>
      <c r="T73" s="11">
        <v>26.5</v>
      </c>
      <c r="U73" s="11">
        <v>4.55</v>
      </c>
      <c r="V73" s="11">
        <v>3.93</v>
      </c>
    </row>
    <row r="74" spans="1:22" s="44" customFormat="1" ht="15.5" x14ac:dyDescent="0.35">
      <c r="D74" s="44" t="s">
        <v>240</v>
      </c>
      <c r="E74" s="49">
        <f>AVERAGE(E57:E73)</f>
        <v>19.857647058823527</v>
      </c>
      <c r="F74" s="49">
        <f t="shared" ref="F74:V74" si="0">AVERAGE(F57:F73)</f>
        <v>19.524117647058826</v>
      </c>
      <c r="G74" s="49">
        <f t="shared" si="0"/>
        <v>82.258235294117654</v>
      </c>
      <c r="H74" s="49">
        <f t="shared" si="0"/>
        <v>466.4758823529412</v>
      </c>
      <c r="I74" s="49">
        <f t="shared" si="0"/>
        <v>7.7564705882352953</v>
      </c>
      <c r="J74" s="49">
        <f t="shared" si="0"/>
        <v>0.69285714285714284</v>
      </c>
      <c r="K74" s="49">
        <f t="shared" si="0"/>
        <v>27.912941176470582</v>
      </c>
      <c r="L74" s="49">
        <f t="shared" si="0"/>
        <v>4.1235294117647054</v>
      </c>
      <c r="M74" s="49">
        <f t="shared" si="0"/>
        <v>0.23849999999999999</v>
      </c>
      <c r="N74" s="49">
        <f t="shared" si="0"/>
        <v>18.265294117647059</v>
      </c>
      <c r="O74" s="49">
        <f t="shared" si="0"/>
        <v>5.3764705882352946</v>
      </c>
      <c r="P74" s="49">
        <f t="shared" si="0"/>
        <v>42.411764705882362</v>
      </c>
      <c r="Q74" s="49">
        <f t="shared" si="0"/>
        <v>10.584117647058825</v>
      </c>
      <c r="R74" s="49">
        <f t="shared" si="0"/>
        <v>26.036470588235293</v>
      </c>
      <c r="S74" s="49">
        <f t="shared" si="0"/>
        <v>31.313529411764708</v>
      </c>
      <c r="T74" s="49">
        <f t="shared" si="0"/>
        <v>21.108235294117648</v>
      </c>
      <c r="U74" s="49">
        <f t="shared" si="0"/>
        <v>3.9170588235294121</v>
      </c>
      <c r="V74" s="49">
        <f t="shared" si="0"/>
        <v>3.334545454545454</v>
      </c>
    </row>
    <row r="80" spans="1:22" ht="15.5" x14ac:dyDescent="0.35">
      <c r="A80" s="35"/>
      <c r="B80" s="35" t="s">
        <v>124</v>
      </c>
      <c r="C80" s="35" t="s">
        <v>2</v>
      </c>
      <c r="D80" s="35" t="s">
        <v>125</v>
      </c>
      <c r="E80" s="36" t="s">
        <v>107</v>
      </c>
      <c r="F80" s="35" t="s">
        <v>108</v>
      </c>
      <c r="G80" s="35" t="s">
        <v>109</v>
      </c>
      <c r="H80" s="35" t="s">
        <v>110</v>
      </c>
      <c r="I80" s="36" t="s">
        <v>96</v>
      </c>
      <c r="J80" s="36" t="s">
        <v>111</v>
      </c>
      <c r="K80" s="36" t="s">
        <v>112</v>
      </c>
      <c r="L80" s="36" t="s">
        <v>230</v>
      </c>
      <c r="M80" s="36" t="s">
        <v>114</v>
      </c>
      <c r="N80" s="36" t="s">
        <v>115</v>
      </c>
      <c r="O80" s="35" t="s">
        <v>116</v>
      </c>
      <c r="P80" s="36" t="s">
        <v>117</v>
      </c>
      <c r="Q80" s="36" t="s">
        <v>118</v>
      </c>
      <c r="R80" s="36" t="s">
        <v>119</v>
      </c>
      <c r="S80" s="36" t="s">
        <v>120</v>
      </c>
      <c r="T80" s="36" t="s">
        <v>121</v>
      </c>
      <c r="U80" s="36" t="s">
        <v>122</v>
      </c>
      <c r="V80" s="43" t="s">
        <v>123</v>
      </c>
    </row>
    <row r="81" spans="1:22" ht="15.5" x14ac:dyDescent="0.35">
      <c r="A81" s="15"/>
      <c r="B81" s="14">
        <v>41479</v>
      </c>
      <c r="C81" s="15" t="s">
        <v>36</v>
      </c>
      <c r="D81" s="15" t="s">
        <v>56</v>
      </c>
      <c r="E81" s="13">
        <v>0.8</v>
      </c>
      <c r="F81" s="13">
        <v>43</v>
      </c>
      <c r="G81" s="13">
        <v>57</v>
      </c>
      <c r="H81" s="13">
        <v>330.3</v>
      </c>
      <c r="I81" s="12">
        <v>7.42</v>
      </c>
      <c r="J81" s="12"/>
      <c r="K81" s="13">
        <v>65.099999999999994</v>
      </c>
      <c r="L81" s="13">
        <v>48.6</v>
      </c>
      <c r="M81" s="16" t="s">
        <v>103</v>
      </c>
      <c r="N81" s="16">
        <v>5.07</v>
      </c>
      <c r="O81" s="13">
        <v>15.6</v>
      </c>
      <c r="P81" s="12">
        <v>8.76</v>
      </c>
      <c r="Q81" s="12">
        <v>20.07</v>
      </c>
      <c r="R81" s="17">
        <v>147</v>
      </c>
      <c r="S81" s="12">
        <v>177.01</v>
      </c>
      <c r="T81" s="13">
        <v>24.6</v>
      </c>
      <c r="U81" s="12">
        <v>8.8000000000000007</v>
      </c>
      <c r="V81" s="12">
        <v>4.63</v>
      </c>
    </row>
    <row r="82" spans="1:22" ht="15.5" x14ac:dyDescent="0.35">
      <c r="A82" s="11"/>
      <c r="B82" s="18">
        <v>41479</v>
      </c>
      <c r="C82" s="15" t="s">
        <v>20</v>
      </c>
      <c r="D82" s="15" t="s">
        <v>56</v>
      </c>
      <c r="E82" s="13">
        <v>0.8</v>
      </c>
      <c r="F82" s="13">
        <v>40.9</v>
      </c>
      <c r="G82" s="13">
        <v>59.1</v>
      </c>
      <c r="H82" s="13">
        <v>342.9</v>
      </c>
      <c r="I82" s="12">
        <v>7.46</v>
      </c>
      <c r="J82" s="12"/>
      <c r="K82" s="13">
        <v>74.5</v>
      </c>
      <c r="L82" s="13">
        <v>41.4</v>
      </c>
      <c r="M82" s="12">
        <v>6.58</v>
      </c>
      <c r="N82" s="12">
        <v>4.5999999999999996</v>
      </c>
      <c r="O82" s="13">
        <v>14</v>
      </c>
      <c r="P82" s="12">
        <v>8.5399999999999991</v>
      </c>
      <c r="Q82" s="12">
        <v>19.57</v>
      </c>
      <c r="R82" s="17">
        <v>132</v>
      </c>
      <c r="S82" s="12">
        <v>159.35</v>
      </c>
      <c r="T82" s="13">
        <v>24.6</v>
      </c>
      <c r="U82" s="12">
        <v>8.56</v>
      </c>
      <c r="V82" s="12">
        <v>4.5199999999999996</v>
      </c>
    </row>
    <row r="83" spans="1:22" ht="15.5" x14ac:dyDescent="0.35">
      <c r="A83" s="11"/>
      <c r="B83" s="14">
        <v>41816</v>
      </c>
      <c r="C83" s="11" t="s">
        <v>36</v>
      </c>
      <c r="D83" s="11" t="s">
        <v>56</v>
      </c>
      <c r="E83" s="13">
        <v>0.9</v>
      </c>
      <c r="F83" s="13">
        <v>37.4</v>
      </c>
      <c r="G83" s="13">
        <v>62.6</v>
      </c>
      <c r="H83" s="13">
        <v>363</v>
      </c>
      <c r="I83" s="12">
        <v>7.65</v>
      </c>
      <c r="J83" s="12"/>
      <c r="K83" s="13">
        <v>64.400000000000006</v>
      </c>
      <c r="L83" s="13">
        <v>32.1</v>
      </c>
      <c r="M83" s="16" t="s">
        <v>103</v>
      </c>
      <c r="N83" s="12">
        <v>5.64</v>
      </c>
      <c r="O83" s="12"/>
      <c r="P83" s="12">
        <v>6.58</v>
      </c>
      <c r="Q83" s="12">
        <v>15.08</v>
      </c>
      <c r="R83" s="17">
        <v>124</v>
      </c>
      <c r="S83" s="12">
        <v>149.94</v>
      </c>
      <c r="T83" s="13">
        <v>21.9</v>
      </c>
      <c r="U83" s="12">
        <v>7.6</v>
      </c>
      <c r="V83" s="12">
        <v>4.08</v>
      </c>
    </row>
    <row r="84" spans="1:22" ht="15.5" x14ac:dyDescent="0.35">
      <c r="A84" s="11"/>
      <c r="B84" s="14">
        <v>41816</v>
      </c>
      <c r="C84" s="11" t="s">
        <v>20</v>
      </c>
      <c r="D84" s="11" t="s">
        <v>56</v>
      </c>
      <c r="E84" s="13">
        <v>0.9</v>
      </c>
      <c r="F84" s="13">
        <v>37.4</v>
      </c>
      <c r="G84" s="13">
        <v>62.6</v>
      </c>
      <c r="H84" s="13">
        <v>363</v>
      </c>
      <c r="I84" s="12">
        <v>7.65</v>
      </c>
      <c r="J84" s="12"/>
      <c r="K84" s="13">
        <v>64.400000000000006</v>
      </c>
      <c r="L84" s="13">
        <v>32.1</v>
      </c>
      <c r="M84" s="16" t="s">
        <v>103</v>
      </c>
      <c r="N84" s="12">
        <v>5.64</v>
      </c>
      <c r="O84" s="12"/>
      <c r="P84" s="12">
        <v>6.58</v>
      </c>
      <c r="Q84" s="12">
        <v>15.08</v>
      </c>
      <c r="R84" s="17">
        <v>124</v>
      </c>
      <c r="S84" s="12">
        <v>149.94</v>
      </c>
      <c r="T84" s="13">
        <v>21.9</v>
      </c>
      <c r="U84" s="12">
        <v>7.6</v>
      </c>
      <c r="V84" s="12">
        <v>4.08</v>
      </c>
    </row>
    <row r="85" spans="1:22" ht="15.5" x14ac:dyDescent="0.35">
      <c r="A85" s="11"/>
      <c r="B85" s="14">
        <v>41890</v>
      </c>
      <c r="C85" s="11" t="s">
        <v>36</v>
      </c>
      <c r="D85" s="11" t="s">
        <v>56</v>
      </c>
      <c r="E85" s="13">
        <v>0.6</v>
      </c>
      <c r="F85" s="13">
        <v>47.1</v>
      </c>
      <c r="G85" s="13">
        <v>52.9</v>
      </c>
      <c r="H85" s="13">
        <v>306.8</v>
      </c>
      <c r="I85" s="12">
        <v>7.5</v>
      </c>
      <c r="J85" s="12"/>
      <c r="K85" s="17">
        <v>109</v>
      </c>
      <c r="L85" s="13">
        <v>29.1</v>
      </c>
      <c r="M85" s="19">
        <v>0.308</v>
      </c>
      <c r="N85" s="12">
        <v>2.82</v>
      </c>
      <c r="O85" s="13">
        <v>25</v>
      </c>
      <c r="P85" s="12">
        <v>8.9700000000000006</v>
      </c>
      <c r="Q85" s="12">
        <v>20.56</v>
      </c>
      <c r="R85" s="17">
        <v>179</v>
      </c>
      <c r="S85" s="12">
        <v>216.22</v>
      </c>
      <c r="T85" s="13">
        <v>30</v>
      </c>
      <c r="U85" s="12">
        <v>9.93</v>
      </c>
      <c r="V85" s="12">
        <v>4.34</v>
      </c>
    </row>
    <row r="86" spans="1:22" ht="15.5" x14ac:dyDescent="0.35">
      <c r="A86" s="11"/>
      <c r="B86" s="14">
        <v>41890</v>
      </c>
      <c r="C86" s="11" t="s">
        <v>35</v>
      </c>
      <c r="D86" s="11" t="s">
        <v>56</v>
      </c>
      <c r="E86" s="13">
        <v>0.6</v>
      </c>
      <c r="F86" s="13">
        <v>47.1</v>
      </c>
      <c r="G86" s="13">
        <v>52.9</v>
      </c>
      <c r="H86" s="13">
        <v>306.8</v>
      </c>
      <c r="I86" s="12">
        <v>7.5</v>
      </c>
      <c r="J86" s="12"/>
      <c r="K86" s="17">
        <v>109</v>
      </c>
      <c r="L86" s="13">
        <v>29.1</v>
      </c>
      <c r="M86" s="19">
        <v>0.308</v>
      </c>
      <c r="N86" s="12">
        <v>2.82</v>
      </c>
      <c r="O86" s="13">
        <v>25</v>
      </c>
      <c r="P86" s="12">
        <v>8.9700000000000006</v>
      </c>
      <c r="Q86" s="12">
        <v>20.56</v>
      </c>
      <c r="R86" s="17">
        <v>179</v>
      </c>
      <c r="S86" s="12">
        <v>216.22</v>
      </c>
      <c r="T86" s="13">
        <v>30</v>
      </c>
      <c r="U86" s="12">
        <v>9.93</v>
      </c>
      <c r="V86" s="12">
        <v>4.34</v>
      </c>
    </row>
    <row r="87" spans="1:22" ht="15.5" x14ac:dyDescent="0.35">
      <c r="A87" s="11"/>
      <c r="B87" s="14">
        <v>41890</v>
      </c>
      <c r="C87" s="11" t="s">
        <v>20</v>
      </c>
      <c r="D87" s="11" t="s">
        <v>56</v>
      </c>
      <c r="E87" s="13">
        <v>0.6</v>
      </c>
      <c r="F87" s="13">
        <v>47.1</v>
      </c>
      <c r="G87" s="13">
        <v>52.9</v>
      </c>
      <c r="H87" s="13">
        <v>306.8</v>
      </c>
      <c r="I87" s="12">
        <v>7.5</v>
      </c>
      <c r="J87" s="12"/>
      <c r="K87" s="17">
        <v>109</v>
      </c>
      <c r="L87" s="13">
        <v>29.1</v>
      </c>
      <c r="M87" s="19">
        <v>0.308</v>
      </c>
      <c r="N87" s="12">
        <v>2.82</v>
      </c>
      <c r="O87" s="13">
        <v>25</v>
      </c>
      <c r="P87" s="12">
        <v>8.9700000000000006</v>
      </c>
      <c r="Q87" s="12">
        <v>20.56</v>
      </c>
      <c r="R87" s="17">
        <v>179</v>
      </c>
      <c r="S87" s="12">
        <v>216.22</v>
      </c>
      <c r="T87" s="13">
        <v>30</v>
      </c>
      <c r="U87" s="12">
        <v>9.93</v>
      </c>
      <c r="V87" s="12">
        <v>4.34</v>
      </c>
    </row>
    <row r="88" spans="1:22" ht="15.5" x14ac:dyDescent="0.35">
      <c r="A88" s="11"/>
      <c r="B88" s="14">
        <v>41946</v>
      </c>
      <c r="C88" s="20" t="s">
        <v>36</v>
      </c>
      <c r="D88" s="11" t="s">
        <v>56</v>
      </c>
      <c r="E88" s="13">
        <v>0.5</v>
      </c>
      <c r="F88" s="13">
        <v>51</v>
      </c>
      <c r="G88" s="13">
        <v>49</v>
      </c>
      <c r="H88" s="13">
        <v>284.2</v>
      </c>
      <c r="I88" s="12">
        <v>7.75</v>
      </c>
      <c r="J88" s="12"/>
      <c r="K88" s="13">
        <v>62.2</v>
      </c>
      <c r="L88" s="13">
        <v>30.4</v>
      </c>
      <c r="M88" s="16" t="s">
        <v>103</v>
      </c>
      <c r="N88" s="12">
        <v>4.57</v>
      </c>
      <c r="O88" s="13">
        <v>38</v>
      </c>
      <c r="P88" s="12">
        <v>7.12</v>
      </c>
      <c r="Q88" s="12">
        <v>16.32</v>
      </c>
      <c r="R88" s="17">
        <v>158</v>
      </c>
      <c r="S88" s="12">
        <v>190.82</v>
      </c>
      <c r="T88" s="13">
        <v>25</v>
      </c>
      <c r="U88" s="12">
        <v>8.18</v>
      </c>
      <c r="V88" s="12">
        <v>3.69</v>
      </c>
    </row>
    <row r="89" spans="1:22" ht="15.5" x14ac:dyDescent="0.35">
      <c r="A89" s="11"/>
      <c r="B89" s="14">
        <v>42193</v>
      </c>
      <c r="C89" s="11" t="s">
        <v>36</v>
      </c>
      <c r="D89" s="11" t="s">
        <v>56</v>
      </c>
      <c r="E89" s="13">
        <v>0.5</v>
      </c>
      <c r="F89" s="13">
        <v>50.8</v>
      </c>
      <c r="G89" s="13">
        <v>49.2</v>
      </c>
      <c r="H89" s="13">
        <v>285</v>
      </c>
      <c r="I89" s="12">
        <v>7.62</v>
      </c>
      <c r="J89" s="12"/>
      <c r="K89" s="13">
        <v>52.4</v>
      </c>
      <c r="L89" s="13">
        <v>50.3</v>
      </c>
      <c r="M89" s="16" t="s">
        <v>103</v>
      </c>
      <c r="N89" s="12">
        <v>5.44</v>
      </c>
      <c r="O89" s="11"/>
      <c r="P89" s="12">
        <v>5.55</v>
      </c>
      <c r="Q89" s="12">
        <v>12.72</v>
      </c>
      <c r="R89" s="17">
        <v>195</v>
      </c>
      <c r="S89" s="12">
        <v>235.23</v>
      </c>
      <c r="T89" s="13">
        <v>19.3</v>
      </c>
      <c r="U89" s="12">
        <v>8.5399999999999991</v>
      </c>
      <c r="V89" s="12">
        <v>3.63</v>
      </c>
    </row>
    <row r="90" spans="1:22" ht="15.5" x14ac:dyDescent="0.35">
      <c r="A90" s="11"/>
      <c r="B90" s="14">
        <v>42215</v>
      </c>
      <c r="C90" s="11" t="s">
        <v>20</v>
      </c>
      <c r="D90" s="11" t="s">
        <v>56</v>
      </c>
      <c r="E90" s="13">
        <v>0.6</v>
      </c>
      <c r="F90" s="13">
        <v>48.9</v>
      </c>
      <c r="G90" s="13">
        <v>51.1</v>
      </c>
      <c r="H90" s="13">
        <v>296.5</v>
      </c>
      <c r="I90" s="12">
        <v>7.73</v>
      </c>
      <c r="J90" s="12"/>
      <c r="K90" s="13">
        <v>65</v>
      </c>
      <c r="L90" s="13">
        <v>34.799999999999997</v>
      </c>
      <c r="M90" s="16" t="s">
        <v>103</v>
      </c>
      <c r="N90" s="12">
        <v>4.5599999999999996</v>
      </c>
      <c r="O90" s="13">
        <v>30</v>
      </c>
      <c r="P90" s="12">
        <v>8.26</v>
      </c>
      <c r="Q90" s="12">
        <v>18.93</v>
      </c>
      <c r="R90" s="17">
        <v>178</v>
      </c>
      <c r="S90" s="12">
        <v>214.32</v>
      </c>
      <c r="T90" s="13">
        <v>27.3</v>
      </c>
      <c r="U90" s="12">
        <v>9.35</v>
      </c>
      <c r="V90" s="12">
        <v>4.12</v>
      </c>
    </row>
    <row r="91" spans="1:22" ht="15.5" x14ac:dyDescent="0.35">
      <c r="A91" s="44"/>
      <c r="B91" s="44"/>
      <c r="C91" s="44"/>
      <c r="D91" s="44" t="s">
        <v>240</v>
      </c>
      <c r="E91" s="49">
        <f>AVERAGE(E81:E90)</f>
        <v>0.67999999999999994</v>
      </c>
      <c r="F91" s="49">
        <f t="shared" ref="F91:V91" si="1">AVERAGE(F81:F90)</f>
        <v>45.07</v>
      </c>
      <c r="G91" s="49">
        <f t="shared" si="1"/>
        <v>54.929999999999993</v>
      </c>
      <c r="H91" s="49">
        <f t="shared" si="1"/>
        <v>318.52999999999997</v>
      </c>
      <c r="I91" s="49">
        <f t="shared" si="1"/>
        <v>7.5780000000000003</v>
      </c>
      <c r="J91" s="49"/>
      <c r="K91" s="49">
        <f t="shared" si="1"/>
        <v>77.5</v>
      </c>
      <c r="L91" s="49">
        <f t="shared" si="1"/>
        <v>35.700000000000003</v>
      </c>
      <c r="M91" s="49">
        <f t="shared" si="1"/>
        <v>1.8759999999999999</v>
      </c>
      <c r="N91" s="49">
        <f t="shared" si="1"/>
        <v>4.3980000000000006</v>
      </c>
      <c r="O91" s="49">
        <f t="shared" si="1"/>
        <v>24.657142857142855</v>
      </c>
      <c r="P91" s="49">
        <f t="shared" si="1"/>
        <v>7.83</v>
      </c>
      <c r="Q91" s="49">
        <f t="shared" si="1"/>
        <v>17.945</v>
      </c>
      <c r="R91" s="49">
        <f t="shared" si="1"/>
        <v>159.5</v>
      </c>
      <c r="S91" s="49">
        <f t="shared" si="1"/>
        <v>192.52699999999999</v>
      </c>
      <c r="T91" s="49">
        <f t="shared" si="1"/>
        <v>25.46</v>
      </c>
      <c r="U91" s="49">
        <f t="shared" si="1"/>
        <v>8.8419999999999987</v>
      </c>
      <c r="V91" s="49">
        <f t="shared" si="1"/>
        <v>4.1769999999999996</v>
      </c>
    </row>
  </sheetData>
  <autoFilter ref="D1:D48" xr:uid="{00000000-0009-0000-0000-000002000000}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10" workbookViewId="0">
      <selection activeCell="D34" sqref="D34"/>
    </sheetView>
  </sheetViews>
  <sheetFormatPr defaultRowHeight="12.5" x14ac:dyDescent="0.25"/>
  <cols>
    <col min="1" max="3" width="10.90625" customWidth="1"/>
    <col min="4" max="4" width="21.81640625" customWidth="1"/>
    <col min="5" max="256" width="10.90625" customWidth="1"/>
  </cols>
  <sheetData>
    <row r="1" spans="1:8" ht="14.5" x14ac:dyDescent="0.35">
      <c r="A1" s="37" t="s">
        <v>131</v>
      </c>
      <c r="B1" s="37"/>
      <c r="C1" s="37"/>
      <c r="D1" s="37" t="s">
        <v>132</v>
      </c>
      <c r="E1" t="s">
        <v>188</v>
      </c>
      <c r="G1" t="s">
        <v>218</v>
      </c>
    </row>
    <row r="2" spans="1:8" x14ac:dyDescent="0.25">
      <c r="A2" s="38" t="s">
        <v>133</v>
      </c>
      <c r="B2" s="38"/>
      <c r="C2" s="38"/>
      <c r="D2" s="38" t="s">
        <v>134</v>
      </c>
      <c r="E2">
        <v>85</v>
      </c>
      <c r="F2" t="s">
        <v>186</v>
      </c>
      <c r="G2">
        <f>E2*Trockengewichte!$E$5</f>
        <v>73.099999999999994</v>
      </c>
      <c r="H2" t="s">
        <v>186</v>
      </c>
    </row>
    <row r="3" spans="1:8" x14ac:dyDescent="0.25">
      <c r="A3" s="39" t="s">
        <v>135</v>
      </c>
      <c r="B3" s="39"/>
      <c r="C3" s="39"/>
      <c r="D3" s="39" t="s">
        <v>136</v>
      </c>
      <c r="E3">
        <v>115</v>
      </c>
      <c r="F3" t="s">
        <v>186</v>
      </c>
      <c r="G3">
        <f>E3*Trockengewichte!$E$5</f>
        <v>98.899999999999991</v>
      </c>
      <c r="H3" t="s">
        <v>186</v>
      </c>
    </row>
    <row r="4" spans="1:8" x14ac:dyDescent="0.25">
      <c r="A4" s="38" t="s">
        <v>137</v>
      </c>
      <c r="B4" s="40" t="s">
        <v>138</v>
      </c>
      <c r="C4" s="40" t="s">
        <v>139</v>
      </c>
      <c r="D4" s="40" t="s">
        <v>140</v>
      </c>
      <c r="E4">
        <v>285</v>
      </c>
      <c r="F4" t="s">
        <v>44</v>
      </c>
      <c r="G4">
        <f>E4*Trockengewichte!$E$5</f>
        <v>245.1</v>
      </c>
      <c r="H4" t="s">
        <v>44</v>
      </c>
    </row>
    <row r="5" spans="1:8" x14ac:dyDescent="0.25">
      <c r="A5" s="39" t="s">
        <v>141</v>
      </c>
      <c r="B5" s="39" t="s">
        <v>142</v>
      </c>
      <c r="C5" s="39" t="s">
        <v>143</v>
      </c>
      <c r="D5" s="39" t="s">
        <v>144</v>
      </c>
      <c r="E5">
        <v>230</v>
      </c>
      <c r="F5" t="s">
        <v>44</v>
      </c>
      <c r="G5">
        <f>E5*Trockengewichte!$E$5</f>
        <v>197.79999999999998</v>
      </c>
      <c r="H5" t="s">
        <v>44</v>
      </c>
    </row>
    <row r="6" spans="1:8" x14ac:dyDescent="0.25">
      <c r="A6" s="38"/>
      <c r="B6" s="38" t="s">
        <v>138</v>
      </c>
      <c r="C6" s="38" t="s">
        <v>145</v>
      </c>
      <c r="D6" s="38" t="s">
        <v>146</v>
      </c>
      <c r="E6">
        <v>380</v>
      </c>
      <c r="F6" t="s">
        <v>44</v>
      </c>
      <c r="G6">
        <f>E6*Trockengewichte!$E$5</f>
        <v>326.8</v>
      </c>
      <c r="H6" t="s">
        <v>44</v>
      </c>
    </row>
    <row r="7" spans="1:8" x14ac:dyDescent="0.25">
      <c r="A7" s="39" t="s">
        <v>147</v>
      </c>
      <c r="B7" s="39" t="s">
        <v>148</v>
      </c>
      <c r="C7" s="39"/>
      <c r="D7" s="39" t="s">
        <v>149</v>
      </c>
      <c r="E7">
        <v>25</v>
      </c>
      <c r="F7" t="s">
        <v>44</v>
      </c>
      <c r="G7">
        <f>E7*Trockengewichte!$E$5</f>
        <v>21.5</v>
      </c>
      <c r="H7" t="s">
        <v>44</v>
      </c>
    </row>
    <row r="8" spans="1:8" x14ac:dyDescent="0.25">
      <c r="A8" s="38" t="s">
        <v>150</v>
      </c>
      <c r="B8" s="38"/>
      <c r="C8" s="38"/>
      <c r="D8" s="38" t="s">
        <v>151</v>
      </c>
      <c r="E8">
        <v>100</v>
      </c>
      <c r="F8" t="s">
        <v>44</v>
      </c>
      <c r="G8">
        <f>E8*Trockengewichte!$E$5</f>
        <v>86</v>
      </c>
      <c r="H8" t="s">
        <v>44</v>
      </c>
    </row>
    <row r="9" spans="1:8" x14ac:dyDescent="0.25">
      <c r="A9" s="39" t="s">
        <v>152</v>
      </c>
      <c r="B9" s="39"/>
      <c r="C9" s="39"/>
      <c r="D9" s="39" t="s">
        <v>151</v>
      </c>
      <c r="E9">
        <v>100</v>
      </c>
      <c r="F9" t="s">
        <v>44</v>
      </c>
      <c r="G9">
        <f>E9*Trockengewichte!$E$6</f>
        <v>70</v>
      </c>
      <c r="H9" t="s">
        <v>44</v>
      </c>
    </row>
    <row r="10" spans="1:8" x14ac:dyDescent="0.25">
      <c r="A10" s="38" t="s">
        <v>153</v>
      </c>
      <c r="B10" s="38" t="s">
        <v>138</v>
      </c>
      <c r="C10" s="38"/>
      <c r="D10" s="38" t="s">
        <v>154</v>
      </c>
      <c r="E10">
        <v>300</v>
      </c>
      <c r="F10" t="s">
        <v>44</v>
      </c>
      <c r="H10" t="s">
        <v>44</v>
      </c>
    </row>
    <row r="11" spans="1:8" x14ac:dyDescent="0.25">
      <c r="A11" s="39" t="s">
        <v>155</v>
      </c>
      <c r="B11" s="39"/>
      <c r="C11" s="39"/>
      <c r="D11" s="39" t="s">
        <v>156</v>
      </c>
      <c r="E11">
        <v>17.5</v>
      </c>
      <c r="F11" t="s">
        <v>44</v>
      </c>
      <c r="H11" t="s">
        <v>44</v>
      </c>
    </row>
    <row r="12" spans="1:8" x14ac:dyDescent="0.25">
      <c r="A12" s="38" t="s">
        <v>157</v>
      </c>
      <c r="B12" s="38"/>
      <c r="C12" s="38"/>
      <c r="D12" s="38" t="s">
        <v>158</v>
      </c>
      <c r="E12">
        <v>100</v>
      </c>
      <c r="F12" t="s">
        <v>44</v>
      </c>
      <c r="H12" t="s">
        <v>44</v>
      </c>
    </row>
    <row r="13" spans="1:8" x14ac:dyDescent="0.25">
      <c r="A13" s="39" t="s">
        <v>159</v>
      </c>
      <c r="B13" s="39" t="s">
        <v>160</v>
      </c>
      <c r="C13" s="39"/>
      <c r="D13" s="39" t="s">
        <v>161</v>
      </c>
      <c r="E13">
        <v>130</v>
      </c>
      <c r="F13" t="s">
        <v>44</v>
      </c>
      <c r="H13" t="s">
        <v>44</v>
      </c>
    </row>
    <row r="14" spans="1:8" x14ac:dyDescent="0.25">
      <c r="A14" s="38" t="s">
        <v>162</v>
      </c>
      <c r="B14" s="38"/>
      <c r="C14" s="38"/>
      <c r="D14" s="38" t="s">
        <v>163</v>
      </c>
      <c r="E14">
        <v>515</v>
      </c>
      <c r="F14" t="s">
        <v>44</v>
      </c>
      <c r="G14">
        <f>E14*Trockengewichte!$E$19</f>
        <v>190.55</v>
      </c>
      <c r="H14" t="s">
        <v>44</v>
      </c>
    </row>
    <row r="15" spans="1:8" x14ac:dyDescent="0.25">
      <c r="A15" s="39" t="s">
        <v>164</v>
      </c>
      <c r="B15" s="39"/>
      <c r="C15" s="39"/>
      <c r="D15" s="39" t="s">
        <v>165</v>
      </c>
      <c r="E15">
        <v>600</v>
      </c>
      <c r="F15" t="s">
        <v>186</v>
      </c>
      <c r="G15">
        <f>E15*Trockengewichte!$E$19</f>
        <v>222</v>
      </c>
      <c r="H15" t="s">
        <v>186</v>
      </c>
    </row>
    <row r="16" spans="1:8" x14ac:dyDescent="0.25">
      <c r="A16" s="38" t="s">
        <v>166</v>
      </c>
      <c r="B16" s="38"/>
      <c r="C16" s="38"/>
      <c r="D16" s="38" t="s">
        <v>167</v>
      </c>
      <c r="E16">
        <v>715</v>
      </c>
      <c r="F16" t="s">
        <v>186</v>
      </c>
      <c r="G16">
        <f>E16*Trockengewichte!$E$19</f>
        <v>264.55</v>
      </c>
      <c r="H16" t="s">
        <v>186</v>
      </c>
    </row>
    <row r="17" spans="1:8" x14ac:dyDescent="0.25">
      <c r="A17" s="39" t="s">
        <v>168</v>
      </c>
      <c r="B17" s="39" t="s">
        <v>169</v>
      </c>
      <c r="C17" s="39"/>
      <c r="D17" s="39" t="s">
        <v>170</v>
      </c>
      <c r="E17">
        <v>700</v>
      </c>
      <c r="F17" t="s">
        <v>186</v>
      </c>
      <c r="H17" t="s">
        <v>186</v>
      </c>
    </row>
    <row r="18" spans="1:8" x14ac:dyDescent="0.25">
      <c r="A18" s="38"/>
      <c r="B18" s="38" t="s">
        <v>171</v>
      </c>
      <c r="C18" s="38"/>
      <c r="D18" s="38" t="s">
        <v>172</v>
      </c>
      <c r="E18">
        <v>800</v>
      </c>
      <c r="F18" t="s">
        <v>186</v>
      </c>
      <c r="H18" t="s">
        <v>186</v>
      </c>
    </row>
    <row r="19" spans="1:8" x14ac:dyDescent="0.25">
      <c r="A19" s="39"/>
      <c r="B19" s="39" t="s">
        <v>173</v>
      </c>
      <c r="C19" s="39"/>
      <c r="D19" s="39" t="s">
        <v>174</v>
      </c>
      <c r="E19">
        <v>900</v>
      </c>
      <c r="F19" t="s">
        <v>186</v>
      </c>
      <c r="H19" t="s">
        <v>186</v>
      </c>
    </row>
    <row r="20" spans="1:8" x14ac:dyDescent="0.25">
      <c r="A20" s="38" t="s">
        <v>175</v>
      </c>
      <c r="B20" s="38" t="s">
        <v>169</v>
      </c>
      <c r="C20" s="38"/>
      <c r="D20" s="38" t="s">
        <v>176</v>
      </c>
      <c r="E20">
        <v>580</v>
      </c>
      <c r="F20" t="s">
        <v>186</v>
      </c>
      <c r="H20" t="s">
        <v>186</v>
      </c>
    </row>
    <row r="21" spans="1:8" x14ac:dyDescent="0.25">
      <c r="A21" s="39" t="s">
        <v>177</v>
      </c>
      <c r="B21" s="39"/>
      <c r="C21" s="39"/>
      <c r="D21" s="39" t="s">
        <v>178</v>
      </c>
      <c r="E21">
        <v>3000</v>
      </c>
      <c r="F21" t="s">
        <v>44</v>
      </c>
      <c r="G21">
        <f>E21*Trockengewichte!$E$19</f>
        <v>1110</v>
      </c>
      <c r="H21" t="s">
        <v>44</v>
      </c>
    </row>
    <row r="22" spans="1:8" x14ac:dyDescent="0.25">
      <c r="A22" s="38" t="s">
        <v>179</v>
      </c>
      <c r="B22" s="38"/>
      <c r="C22" s="38"/>
      <c r="D22" s="38" t="s">
        <v>178</v>
      </c>
      <c r="E22">
        <v>3000</v>
      </c>
      <c r="F22" t="s">
        <v>44</v>
      </c>
      <c r="G22">
        <f>E22*Trockengewichte!$E$19</f>
        <v>1110</v>
      </c>
      <c r="H22" t="s">
        <v>44</v>
      </c>
    </row>
    <row r="23" spans="1:8" x14ac:dyDescent="0.25">
      <c r="A23" s="39" t="s">
        <v>180</v>
      </c>
      <c r="B23" s="39"/>
      <c r="C23" s="39"/>
      <c r="D23" s="39" t="s">
        <v>181</v>
      </c>
      <c r="E23">
        <v>1500</v>
      </c>
      <c r="F23" t="s">
        <v>44</v>
      </c>
      <c r="G23">
        <f>E23*Trockengewichte!$E$6</f>
        <v>1050</v>
      </c>
      <c r="H23" t="s">
        <v>44</v>
      </c>
    </row>
    <row r="24" spans="1:8" ht="14.5" x14ac:dyDescent="0.35">
      <c r="A24" s="38" t="s">
        <v>182</v>
      </c>
      <c r="B24" s="38"/>
      <c r="C24" s="38"/>
      <c r="D24" s="38" t="s">
        <v>185</v>
      </c>
      <c r="E24">
        <v>170</v>
      </c>
      <c r="F24" t="s">
        <v>187</v>
      </c>
      <c r="H24" t="s">
        <v>187</v>
      </c>
    </row>
    <row r="25" spans="1:8" x14ac:dyDescent="0.25">
      <c r="A25" s="39" t="s">
        <v>183</v>
      </c>
      <c r="B25" s="39"/>
      <c r="C25" s="39"/>
      <c r="D25" s="39" t="s">
        <v>184</v>
      </c>
      <c r="E25">
        <v>4000</v>
      </c>
      <c r="F25" t="s">
        <v>44</v>
      </c>
      <c r="H25" t="s">
        <v>44</v>
      </c>
    </row>
    <row r="26" spans="1:8" x14ac:dyDescent="0.25">
      <c r="A26" t="s">
        <v>222</v>
      </c>
    </row>
    <row r="27" spans="1:8" x14ac:dyDescent="0.25">
      <c r="A27" t="s">
        <v>223</v>
      </c>
      <c r="E27">
        <v>1800</v>
      </c>
      <c r="F27" t="s">
        <v>44</v>
      </c>
    </row>
    <row r="28" spans="1:8" x14ac:dyDescent="0.25">
      <c r="A28" t="s">
        <v>219</v>
      </c>
      <c r="D28" t="s">
        <v>220</v>
      </c>
      <c r="E28">
        <v>1650</v>
      </c>
      <c r="F28" t="s">
        <v>44</v>
      </c>
    </row>
    <row r="29" spans="1:8" x14ac:dyDescent="0.25">
      <c r="A29" t="s">
        <v>221</v>
      </c>
      <c r="E29">
        <v>3000</v>
      </c>
      <c r="F29" t="s">
        <v>44</v>
      </c>
    </row>
    <row r="30" spans="1:8" x14ac:dyDescent="0.25">
      <c r="D30" t="s">
        <v>284</v>
      </c>
    </row>
    <row r="31" spans="1:8" x14ac:dyDescent="0.25">
      <c r="D31" t="s">
        <v>283</v>
      </c>
      <c r="E31">
        <v>12</v>
      </c>
      <c r="F31" t="s">
        <v>285</v>
      </c>
    </row>
    <row r="32" spans="1:8" x14ac:dyDescent="0.25">
      <c r="D32" t="s">
        <v>282</v>
      </c>
      <c r="E32">
        <v>1.5</v>
      </c>
      <c r="F32" t="s">
        <v>285</v>
      </c>
    </row>
    <row r="33" spans="4:6" x14ac:dyDescent="0.25">
      <c r="D33" t="s">
        <v>286</v>
      </c>
      <c r="E33">
        <v>7</v>
      </c>
      <c r="F33" t="s">
        <v>285</v>
      </c>
    </row>
  </sheetData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8"/>
  <sheetViews>
    <sheetView workbookViewId="0">
      <selection activeCell="E7" sqref="E7"/>
    </sheetView>
  </sheetViews>
  <sheetFormatPr defaultRowHeight="12.5" x14ac:dyDescent="0.25"/>
  <cols>
    <col min="1" max="256" width="10.90625" customWidth="1"/>
  </cols>
  <sheetData>
    <row r="1" spans="1:5" ht="15.5" x14ac:dyDescent="0.35">
      <c r="A1" s="9" t="s">
        <v>191</v>
      </c>
      <c r="B1" s="9" t="s">
        <v>192</v>
      </c>
      <c r="C1" s="9" t="s">
        <v>193</v>
      </c>
      <c r="D1" s="9" t="s">
        <v>194</v>
      </c>
      <c r="E1" s="9" t="s">
        <v>195</v>
      </c>
    </row>
    <row r="2" spans="1:5" ht="15.5" x14ac:dyDescent="0.35">
      <c r="A2" s="9" t="s">
        <v>196</v>
      </c>
      <c r="B2" s="9" t="s">
        <v>24</v>
      </c>
      <c r="C2" s="9"/>
      <c r="D2" s="9"/>
      <c r="E2" s="9">
        <v>1</v>
      </c>
    </row>
    <row r="3" spans="1:5" ht="15.5" x14ac:dyDescent="0.35">
      <c r="A3" s="9" t="s">
        <v>197</v>
      </c>
      <c r="B3" s="9" t="s">
        <v>24</v>
      </c>
      <c r="C3" s="9" t="s">
        <v>198</v>
      </c>
      <c r="D3" s="9"/>
      <c r="E3" s="9">
        <v>1</v>
      </c>
    </row>
    <row r="4" spans="1:5" ht="15.5" x14ac:dyDescent="0.35">
      <c r="A4" s="9" t="s">
        <v>199</v>
      </c>
      <c r="B4" s="9" t="s">
        <v>24</v>
      </c>
      <c r="C4" s="9" t="s">
        <v>198</v>
      </c>
      <c r="D4" s="9"/>
      <c r="E4" s="9">
        <v>1</v>
      </c>
    </row>
    <row r="5" spans="1:5" ht="15.5" x14ac:dyDescent="0.35">
      <c r="A5" s="9" t="s">
        <v>23</v>
      </c>
      <c r="B5" s="9" t="s">
        <v>47</v>
      </c>
      <c r="C5" s="9" t="s">
        <v>200</v>
      </c>
      <c r="D5" s="9"/>
      <c r="E5" s="9">
        <v>0.86</v>
      </c>
    </row>
    <row r="6" spans="1:5" ht="15.5" x14ac:dyDescent="0.35">
      <c r="A6" s="9" t="s">
        <v>26</v>
      </c>
      <c r="B6" s="9" t="s">
        <v>47</v>
      </c>
      <c r="C6" s="9" t="s">
        <v>200</v>
      </c>
      <c r="D6" s="9"/>
      <c r="E6" s="9">
        <v>0.7</v>
      </c>
    </row>
    <row r="7" spans="1:5" ht="15.5" x14ac:dyDescent="0.35">
      <c r="A7" s="9" t="s">
        <v>25</v>
      </c>
      <c r="B7" s="9" t="s">
        <v>47</v>
      </c>
      <c r="C7" s="9" t="s">
        <v>25</v>
      </c>
      <c r="D7" s="9"/>
      <c r="E7" s="9">
        <v>0.37</v>
      </c>
    </row>
    <row r="8" spans="1:5" ht="15.5" x14ac:dyDescent="0.35">
      <c r="A8" s="9" t="s">
        <v>201</v>
      </c>
      <c r="B8" s="9" t="s">
        <v>24</v>
      </c>
      <c r="C8" s="9" t="s">
        <v>198</v>
      </c>
      <c r="D8" s="9"/>
      <c r="E8" s="9">
        <v>1</v>
      </c>
    </row>
    <row r="9" spans="1:5" ht="15.5" x14ac:dyDescent="0.35">
      <c r="A9" s="9" t="s">
        <v>202</v>
      </c>
      <c r="B9" s="9" t="s">
        <v>24</v>
      </c>
      <c r="C9" s="9" t="s">
        <v>198</v>
      </c>
      <c r="D9" s="9"/>
      <c r="E9" s="9">
        <v>1</v>
      </c>
    </row>
    <row r="10" spans="1:5" ht="15.5" x14ac:dyDescent="0.35">
      <c r="A10" s="9" t="s">
        <v>203</v>
      </c>
      <c r="B10" s="9" t="s">
        <v>41</v>
      </c>
      <c r="C10" s="9" t="s">
        <v>198</v>
      </c>
      <c r="D10" s="9"/>
      <c r="E10" s="9">
        <v>0.22</v>
      </c>
    </row>
    <row r="11" spans="1:5" ht="15.5" x14ac:dyDescent="0.35">
      <c r="A11" s="9" t="s">
        <v>204</v>
      </c>
      <c r="B11" s="9" t="s">
        <v>24</v>
      </c>
      <c r="C11" s="9" t="s">
        <v>198</v>
      </c>
      <c r="D11" s="9"/>
      <c r="E11" s="9">
        <v>1</v>
      </c>
    </row>
    <row r="12" spans="1:5" ht="15.5" x14ac:dyDescent="0.35">
      <c r="A12" s="9" t="s">
        <v>205</v>
      </c>
      <c r="B12" s="9" t="s">
        <v>24</v>
      </c>
      <c r="C12" s="9" t="s">
        <v>198</v>
      </c>
      <c r="D12" s="9"/>
      <c r="E12" s="9">
        <v>1</v>
      </c>
    </row>
    <row r="13" spans="1:5" ht="15.5" x14ac:dyDescent="0.35">
      <c r="A13" s="9" t="s">
        <v>206</v>
      </c>
      <c r="B13" s="9" t="s">
        <v>24</v>
      </c>
      <c r="C13" s="9" t="s">
        <v>198</v>
      </c>
      <c r="D13" s="9"/>
      <c r="E13" s="9">
        <v>1</v>
      </c>
    </row>
    <row r="14" spans="1:5" ht="15.5" x14ac:dyDescent="0.35">
      <c r="A14" s="9" t="s">
        <v>207</v>
      </c>
      <c r="B14" s="9" t="s">
        <v>24</v>
      </c>
      <c r="C14" s="9" t="s">
        <v>198</v>
      </c>
      <c r="D14" s="9"/>
      <c r="E14" s="9">
        <v>1</v>
      </c>
    </row>
    <row r="15" spans="1:5" ht="15.5" x14ac:dyDescent="0.35">
      <c r="A15" s="9" t="s">
        <v>208</v>
      </c>
      <c r="B15" s="9" t="s">
        <v>41</v>
      </c>
      <c r="C15" s="9" t="s">
        <v>25</v>
      </c>
      <c r="D15" s="9"/>
      <c r="E15" s="9">
        <v>0.37</v>
      </c>
    </row>
    <row r="16" spans="1:5" ht="15.5" x14ac:dyDescent="0.35">
      <c r="A16" s="9" t="s">
        <v>209</v>
      </c>
      <c r="B16" s="9" t="s">
        <v>41</v>
      </c>
      <c r="C16" s="9" t="s">
        <v>25</v>
      </c>
      <c r="D16" s="9"/>
      <c r="E16" s="9">
        <v>0.37</v>
      </c>
    </row>
    <row r="17" spans="1:5" ht="15.5" x14ac:dyDescent="0.35">
      <c r="A17" s="9" t="s">
        <v>210</v>
      </c>
      <c r="B17" s="9" t="s">
        <v>41</v>
      </c>
      <c r="C17" s="9" t="s">
        <v>25</v>
      </c>
      <c r="D17" s="9"/>
      <c r="E17" s="9">
        <v>0.37</v>
      </c>
    </row>
    <row r="18" spans="1:5" ht="15.5" x14ac:dyDescent="0.35">
      <c r="A18" s="9" t="s">
        <v>211</v>
      </c>
      <c r="B18" s="9" t="s">
        <v>41</v>
      </c>
      <c r="C18" s="9" t="s">
        <v>212</v>
      </c>
      <c r="D18" s="9"/>
      <c r="E18" s="9">
        <v>0.37</v>
      </c>
    </row>
    <row r="19" spans="1:5" ht="15.5" x14ac:dyDescent="0.35">
      <c r="A19" s="9" t="s">
        <v>213</v>
      </c>
      <c r="B19" s="9" t="s">
        <v>41</v>
      </c>
      <c r="C19" s="9" t="s">
        <v>212</v>
      </c>
      <c r="D19" s="9"/>
      <c r="E19" s="9">
        <v>0.37</v>
      </c>
    </row>
    <row r="20" spans="1:5" ht="15.5" x14ac:dyDescent="0.35">
      <c r="A20" s="9" t="s">
        <v>214</v>
      </c>
      <c r="B20" s="9" t="s">
        <v>41</v>
      </c>
      <c r="C20" s="9" t="s">
        <v>212</v>
      </c>
      <c r="D20" s="9"/>
      <c r="E20" s="9">
        <v>0.86</v>
      </c>
    </row>
    <row r="21" spans="1:5" ht="15.5" x14ac:dyDescent="0.35">
      <c r="A21" s="9" t="s">
        <v>215</v>
      </c>
      <c r="B21" s="9" t="s">
        <v>41</v>
      </c>
      <c r="C21" s="9" t="s">
        <v>198</v>
      </c>
      <c r="D21" s="9"/>
      <c r="E21" s="9">
        <v>0.22</v>
      </c>
    </row>
    <row r="22" spans="1:5" ht="15.5" x14ac:dyDescent="0.35">
      <c r="A22" s="9" t="s">
        <v>28</v>
      </c>
      <c r="B22" s="9" t="s">
        <v>41</v>
      </c>
      <c r="C22" s="9" t="s">
        <v>198</v>
      </c>
      <c r="D22" s="9"/>
      <c r="E22" s="9">
        <v>0.22</v>
      </c>
    </row>
    <row r="23" spans="1:5" ht="15.5" x14ac:dyDescent="0.35">
      <c r="A23" s="9" t="s">
        <v>216</v>
      </c>
      <c r="B23" s="9" t="s">
        <v>41</v>
      </c>
      <c r="C23" s="9" t="s">
        <v>25</v>
      </c>
      <c r="D23" s="9"/>
      <c r="E23" s="9">
        <v>0.37</v>
      </c>
    </row>
    <row r="24" spans="1:5" ht="15.5" x14ac:dyDescent="0.35">
      <c r="A24" s="9" t="s">
        <v>217</v>
      </c>
      <c r="B24" s="9" t="s">
        <v>30</v>
      </c>
      <c r="C24" s="9"/>
      <c r="D24" s="9"/>
      <c r="E24" s="9">
        <v>0.6</v>
      </c>
    </row>
    <row r="26" spans="1:5" ht="15.5" x14ac:dyDescent="0.35">
      <c r="A26" s="9"/>
    </row>
    <row r="27" spans="1:5" ht="15.5" x14ac:dyDescent="0.35">
      <c r="A27" s="9" t="s">
        <v>239</v>
      </c>
    </row>
    <row r="28" spans="1:5" x14ac:dyDescent="0.25">
      <c r="A28" t="s">
        <v>238</v>
      </c>
      <c r="C28">
        <v>0.8</v>
      </c>
      <c r="D28" t="s">
        <v>93</v>
      </c>
      <c r="E28">
        <f>C28/100</f>
        <v>8.0000000000000002E-3</v>
      </c>
    </row>
  </sheetData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workbookViewId="0">
      <selection activeCell="C11" sqref="C11"/>
    </sheetView>
  </sheetViews>
  <sheetFormatPr defaultRowHeight="12.5" x14ac:dyDescent="0.25"/>
  <cols>
    <col min="1" max="2" width="10.90625" customWidth="1"/>
    <col min="3" max="3" width="12" bestFit="1" customWidth="1"/>
    <col min="4" max="256" width="10.90625" customWidth="1"/>
  </cols>
  <sheetData>
    <row r="1" spans="1:4" x14ac:dyDescent="0.25">
      <c r="A1" s="24" t="s">
        <v>234</v>
      </c>
      <c r="B1" s="24"/>
      <c r="C1" s="24"/>
      <c r="D1" s="24"/>
    </row>
    <row r="2" spans="1:4" ht="15.5" x14ac:dyDescent="0.35">
      <c r="A2" s="51"/>
      <c r="B2" s="52" t="s">
        <v>95</v>
      </c>
      <c r="C2" s="52" t="s">
        <v>235</v>
      </c>
      <c r="D2" s="24"/>
    </row>
    <row r="3" spans="1:4" ht="14" x14ac:dyDescent="0.25">
      <c r="A3" s="47" t="s">
        <v>232</v>
      </c>
      <c r="B3" s="45">
        <v>41.459714290000001</v>
      </c>
      <c r="C3" s="25">
        <f>B3/100</f>
        <v>0.41459714289999999</v>
      </c>
      <c r="D3" s="24"/>
    </row>
    <row r="4" spans="1:4" x14ac:dyDescent="0.25">
      <c r="A4" s="47" t="s">
        <v>233</v>
      </c>
      <c r="B4" s="46">
        <v>2.6575000000000002</v>
      </c>
      <c r="C4" s="25">
        <f>B4/100</f>
        <v>2.6575000000000001E-2</v>
      </c>
      <c r="D4" s="24"/>
    </row>
  </sheetData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232"/>
  <sheetViews>
    <sheetView topLeftCell="AL1" workbookViewId="0">
      <selection activeCell="AP38" sqref="AP38"/>
    </sheetView>
  </sheetViews>
  <sheetFormatPr defaultRowHeight="12.5" x14ac:dyDescent="0.25"/>
  <cols>
    <col min="1" max="2" width="4.1796875" bestFit="1" customWidth="1"/>
    <col min="3" max="3" width="5.1796875" bestFit="1" customWidth="1"/>
    <col min="4" max="4" width="11.81640625" bestFit="1" customWidth="1"/>
    <col min="5" max="5" width="12.453125" bestFit="1" customWidth="1"/>
    <col min="6" max="6" width="20.81640625" bestFit="1" customWidth="1"/>
    <col min="7" max="7" width="16.6328125" bestFit="1" customWidth="1"/>
    <col min="8" max="8" width="21.1796875" bestFit="1" customWidth="1"/>
    <col min="9" max="9" width="7.81640625" bestFit="1" customWidth="1"/>
    <col min="10" max="10" width="18.6328125" bestFit="1" customWidth="1"/>
    <col min="11" max="11" width="5.81640625" bestFit="1" customWidth="1"/>
    <col min="12" max="12" width="8.453125" bestFit="1" customWidth="1"/>
    <col min="13" max="13" width="7.81640625" bestFit="1" customWidth="1"/>
    <col min="14" max="14" width="23.36328125" bestFit="1" customWidth="1"/>
    <col min="15" max="15" width="40.1796875" bestFit="1" customWidth="1"/>
    <col min="16" max="16" width="18.453125" bestFit="1" customWidth="1"/>
    <col min="17" max="17" width="9.81640625" bestFit="1" customWidth="1"/>
    <col min="18" max="18" width="8.6328125" bestFit="1" customWidth="1"/>
    <col min="19" max="19" width="6.453125" bestFit="1" customWidth="1"/>
    <col min="20" max="21" width="14.453125" bestFit="1" customWidth="1"/>
    <col min="22" max="24" width="6.1796875" bestFit="1" customWidth="1"/>
    <col min="25" max="25" width="5.1796875" bestFit="1" customWidth="1"/>
    <col min="26" max="26" width="17" bestFit="1" customWidth="1"/>
    <col min="27" max="27" width="16.453125" bestFit="1" customWidth="1"/>
    <col min="28" max="28" width="14.6328125" bestFit="1" customWidth="1"/>
    <col min="29" max="29" width="18.453125" bestFit="1" customWidth="1"/>
    <col min="30" max="30" width="7.453125" bestFit="1" customWidth="1"/>
    <col min="31" max="31" width="21.1796875" bestFit="1" customWidth="1"/>
    <col min="32" max="32" width="16.1796875" bestFit="1" customWidth="1"/>
    <col min="33" max="33" width="23.6328125" bestFit="1" customWidth="1"/>
    <col min="34" max="34" width="12.6328125" bestFit="1" customWidth="1"/>
    <col min="35" max="35" width="13" bestFit="1" customWidth="1"/>
    <col min="36" max="36" width="14.81640625" bestFit="1" customWidth="1"/>
    <col min="37" max="37" width="15.81640625" bestFit="1" customWidth="1"/>
    <col min="38" max="38" width="22.1796875" bestFit="1" customWidth="1"/>
    <col min="39" max="39" width="13.6328125" bestFit="1" customWidth="1"/>
    <col min="40" max="40" width="18.1796875" bestFit="1" customWidth="1"/>
    <col min="41" max="41" width="14.6328125" bestFit="1" customWidth="1"/>
    <col min="42" max="42" width="17.36328125" bestFit="1" customWidth="1"/>
    <col min="43" max="43" width="15.36328125" bestFit="1" customWidth="1"/>
    <col min="44" max="45" width="16.1796875" bestFit="1" customWidth="1"/>
    <col min="46" max="46" width="12.81640625" bestFit="1" customWidth="1"/>
    <col min="47" max="256" width="10.90625" customWidth="1"/>
  </cols>
  <sheetData>
    <row r="1" spans="1:4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241</v>
      </c>
      <c r="H1" t="s">
        <v>5</v>
      </c>
      <c r="I1" t="s">
        <v>6</v>
      </c>
      <c r="J1" t="s">
        <v>242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243</v>
      </c>
      <c r="R1" t="s">
        <v>244</v>
      </c>
      <c r="S1" t="s">
        <v>15</v>
      </c>
      <c r="T1" t="s">
        <v>245</v>
      </c>
      <c r="U1" t="s">
        <v>246</v>
      </c>
      <c r="V1" t="s">
        <v>16</v>
      </c>
      <c r="W1" t="s">
        <v>17</v>
      </c>
      <c r="X1" t="s">
        <v>18</v>
      </c>
      <c r="Y1" t="s">
        <v>19</v>
      </c>
      <c r="Z1" t="s">
        <v>247</v>
      </c>
      <c r="AA1" t="s">
        <v>248</v>
      </c>
      <c r="AB1" t="s">
        <v>249</v>
      </c>
      <c r="AC1" t="s">
        <v>250</v>
      </c>
      <c r="AD1" t="s">
        <v>251</v>
      </c>
      <c r="AE1" t="s">
        <v>252</v>
      </c>
      <c r="AF1" t="s">
        <v>253</v>
      </c>
      <c r="AG1" t="s">
        <v>254</v>
      </c>
      <c r="AH1" t="s">
        <v>255</v>
      </c>
      <c r="AI1" t="s">
        <v>256</v>
      </c>
      <c r="AJ1" t="s">
        <v>257</v>
      </c>
      <c r="AK1" t="s">
        <v>258</v>
      </c>
      <c r="AL1" t="s">
        <v>259</v>
      </c>
      <c r="AM1" t="s">
        <v>260</v>
      </c>
      <c r="AN1" t="s">
        <v>261</v>
      </c>
      <c r="AO1" t="s">
        <v>262</v>
      </c>
      <c r="AP1" t="s">
        <v>263</v>
      </c>
      <c r="AQ1" t="s">
        <v>264</v>
      </c>
      <c r="AR1" t="s">
        <v>265</v>
      </c>
      <c r="AS1" t="s">
        <v>266</v>
      </c>
      <c r="AT1" t="s">
        <v>267</v>
      </c>
    </row>
    <row r="2" spans="1:46" x14ac:dyDescent="0.25">
      <c r="A2">
        <v>1</v>
      </c>
      <c r="B2">
        <v>1</v>
      </c>
      <c r="C2">
        <v>2003</v>
      </c>
      <c r="D2" t="s">
        <v>20</v>
      </c>
      <c r="E2" t="s">
        <v>190</v>
      </c>
      <c r="F2" t="s">
        <v>21</v>
      </c>
      <c r="G2">
        <v>1.53</v>
      </c>
      <c r="H2" t="s">
        <v>22</v>
      </c>
      <c r="I2" s="8">
        <v>37775</v>
      </c>
      <c r="J2">
        <v>1</v>
      </c>
      <c r="K2" t="s">
        <v>190</v>
      </c>
      <c r="L2">
        <v>1</v>
      </c>
      <c r="M2" s="8">
        <v>37777</v>
      </c>
      <c r="N2" t="s">
        <v>23</v>
      </c>
      <c r="O2" t="s">
        <v>190</v>
      </c>
      <c r="P2" t="s">
        <v>85</v>
      </c>
      <c r="Q2">
        <v>29</v>
      </c>
      <c r="R2">
        <v>18.954000000000001</v>
      </c>
      <c r="S2" t="s">
        <v>24</v>
      </c>
      <c r="T2" t="s">
        <v>190</v>
      </c>
      <c r="U2">
        <v>1630.06535947712</v>
      </c>
      <c r="V2" t="s">
        <v>190</v>
      </c>
      <c r="W2" t="s">
        <v>190</v>
      </c>
      <c r="X2" t="s">
        <v>190</v>
      </c>
      <c r="Y2" t="s">
        <v>190</v>
      </c>
      <c r="Z2" t="s">
        <v>190</v>
      </c>
      <c r="AA2" t="s">
        <v>190</v>
      </c>
      <c r="AB2" t="s">
        <v>190</v>
      </c>
      <c r="AC2" t="s">
        <v>190</v>
      </c>
      <c r="AD2" t="s">
        <v>190</v>
      </c>
      <c r="AE2" t="s">
        <v>190</v>
      </c>
      <c r="AF2" t="s">
        <v>190</v>
      </c>
      <c r="AG2" t="s">
        <v>190</v>
      </c>
      <c r="AH2" t="s">
        <v>190</v>
      </c>
      <c r="AI2" t="s">
        <v>190</v>
      </c>
      <c r="AJ2" t="s">
        <v>190</v>
      </c>
      <c r="AK2" t="s">
        <v>190</v>
      </c>
      <c r="AL2" t="s">
        <v>190</v>
      </c>
      <c r="AM2" t="s">
        <v>190</v>
      </c>
      <c r="AN2" t="s">
        <v>190</v>
      </c>
      <c r="AO2" t="s">
        <v>190</v>
      </c>
      <c r="AP2" t="s">
        <v>190</v>
      </c>
      <c r="AQ2" t="s">
        <v>190</v>
      </c>
      <c r="AR2">
        <v>675.82044077947705</v>
      </c>
      <c r="AS2">
        <v>43.3189869281046</v>
      </c>
      <c r="AT2">
        <v>2</v>
      </c>
    </row>
    <row r="3" spans="1:46" x14ac:dyDescent="0.25">
      <c r="A3">
        <v>2</v>
      </c>
      <c r="B3">
        <v>2</v>
      </c>
      <c r="C3">
        <v>2003</v>
      </c>
      <c r="D3" t="s">
        <v>20</v>
      </c>
      <c r="E3" t="s">
        <v>190</v>
      </c>
      <c r="F3" t="s">
        <v>21</v>
      </c>
      <c r="G3">
        <v>1.53</v>
      </c>
      <c r="H3" t="s">
        <v>22</v>
      </c>
      <c r="I3" s="8">
        <v>37810</v>
      </c>
      <c r="J3">
        <v>0.38</v>
      </c>
      <c r="K3" t="s">
        <v>190</v>
      </c>
      <c r="L3">
        <v>1</v>
      </c>
      <c r="M3" s="8">
        <v>37811</v>
      </c>
      <c r="N3" t="s">
        <v>25</v>
      </c>
      <c r="O3" t="s">
        <v>190</v>
      </c>
      <c r="P3" t="s">
        <v>85</v>
      </c>
      <c r="Q3">
        <v>27</v>
      </c>
      <c r="R3">
        <v>17.646999999999998</v>
      </c>
      <c r="S3" t="s">
        <v>24</v>
      </c>
      <c r="T3" t="s">
        <v>190</v>
      </c>
      <c r="U3">
        <v>652.94117647058795</v>
      </c>
      <c r="V3" t="s">
        <v>190</v>
      </c>
      <c r="W3" t="s">
        <v>190</v>
      </c>
      <c r="X3" t="s">
        <v>190</v>
      </c>
      <c r="Y3" t="s">
        <v>190</v>
      </c>
      <c r="Z3" t="s">
        <v>190</v>
      </c>
      <c r="AA3" t="s">
        <v>190</v>
      </c>
      <c r="AB3" t="s">
        <v>190</v>
      </c>
      <c r="AC3" t="s">
        <v>190</v>
      </c>
      <c r="AD3" t="s">
        <v>190</v>
      </c>
      <c r="AE3" t="s">
        <v>190</v>
      </c>
      <c r="AF3" t="s">
        <v>190</v>
      </c>
      <c r="AG3" t="s">
        <v>190</v>
      </c>
      <c r="AH3" t="s">
        <v>190</v>
      </c>
      <c r="AI3" t="s">
        <v>190</v>
      </c>
      <c r="AJ3" t="s">
        <v>190</v>
      </c>
      <c r="AK3" t="s">
        <v>190</v>
      </c>
      <c r="AL3" t="s">
        <v>190</v>
      </c>
      <c r="AM3" t="s">
        <v>190</v>
      </c>
      <c r="AN3" t="s">
        <v>190</v>
      </c>
      <c r="AO3" t="s">
        <v>190</v>
      </c>
      <c r="AP3" t="s">
        <v>190</v>
      </c>
      <c r="AQ3" t="s">
        <v>190</v>
      </c>
      <c r="AR3">
        <v>270.707546246471</v>
      </c>
      <c r="AS3">
        <v>17.3519117647059</v>
      </c>
      <c r="AT3">
        <v>1</v>
      </c>
    </row>
    <row r="4" spans="1:46" x14ac:dyDescent="0.25">
      <c r="A4">
        <v>3</v>
      </c>
      <c r="B4">
        <v>3</v>
      </c>
      <c r="C4">
        <v>2003</v>
      </c>
      <c r="D4" t="s">
        <v>20</v>
      </c>
      <c r="E4" t="s">
        <v>190</v>
      </c>
      <c r="F4" t="s">
        <v>21</v>
      </c>
      <c r="G4">
        <v>1.53</v>
      </c>
      <c r="H4" t="s">
        <v>22</v>
      </c>
      <c r="I4" s="8">
        <v>37825</v>
      </c>
      <c r="J4">
        <v>1</v>
      </c>
      <c r="K4" t="s">
        <v>190</v>
      </c>
      <c r="L4">
        <v>2</v>
      </c>
      <c r="M4" s="8">
        <v>37828</v>
      </c>
      <c r="N4" t="s">
        <v>26</v>
      </c>
      <c r="O4" t="s">
        <v>190</v>
      </c>
      <c r="P4" t="s">
        <v>85</v>
      </c>
      <c r="Q4">
        <v>19</v>
      </c>
      <c r="R4">
        <v>12.417999999999999</v>
      </c>
      <c r="S4" t="s">
        <v>24</v>
      </c>
      <c r="T4" t="s">
        <v>190</v>
      </c>
      <c r="U4">
        <v>459.47712418300603</v>
      </c>
      <c r="V4" t="s">
        <v>190</v>
      </c>
      <c r="W4" t="s">
        <v>190</v>
      </c>
      <c r="X4" t="s">
        <v>190</v>
      </c>
      <c r="Y4" t="s">
        <v>190</v>
      </c>
      <c r="Z4" t="s">
        <v>190</v>
      </c>
      <c r="AA4" t="s">
        <v>190</v>
      </c>
      <c r="AB4" t="s">
        <v>190</v>
      </c>
      <c r="AC4" t="s">
        <v>190</v>
      </c>
      <c r="AD4" t="s">
        <v>190</v>
      </c>
      <c r="AE4" t="s">
        <v>190</v>
      </c>
      <c r="AF4" t="s">
        <v>190</v>
      </c>
      <c r="AG4" t="s">
        <v>190</v>
      </c>
      <c r="AH4" t="s">
        <v>190</v>
      </c>
      <c r="AI4" t="s">
        <v>190</v>
      </c>
      <c r="AJ4" t="s">
        <v>190</v>
      </c>
      <c r="AK4" t="s">
        <v>190</v>
      </c>
      <c r="AL4" t="s">
        <v>190</v>
      </c>
      <c r="AM4" t="s">
        <v>190</v>
      </c>
      <c r="AN4" t="s">
        <v>190</v>
      </c>
      <c r="AO4" t="s">
        <v>190</v>
      </c>
      <c r="AP4" t="s">
        <v>190</v>
      </c>
      <c r="AQ4" t="s">
        <v>190</v>
      </c>
      <c r="AR4">
        <v>190.49790291418299</v>
      </c>
      <c r="AS4">
        <v>12.2106045751634</v>
      </c>
      <c r="AT4">
        <v>3</v>
      </c>
    </row>
    <row r="5" spans="1:46" x14ac:dyDescent="0.25">
      <c r="A5">
        <v>4</v>
      </c>
      <c r="B5">
        <v>4</v>
      </c>
      <c r="C5">
        <v>2003</v>
      </c>
      <c r="D5" t="s">
        <v>20</v>
      </c>
      <c r="E5" t="s">
        <v>190</v>
      </c>
      <c r="F5" t="s">
        <v>21</v>
      </c>
      <c r="G5">
        <v>1.53</v>
      </c>
      <c r="H5" t="s">
        <v>22</v>
      </c>
      <c r="I5" s="8">
        <v>37845</v>
      </c>
      <c r="J5">
        <v>0.2</v>
      </c>
      <c r="K5" t="s">
        <v>190</v>
      </c>
      <c r="L5">
        <v>3</v>
      </c>
      <c r="M5" s="8">
        <v>37846</v>
      </c>
      <c r="N5" t="s">
        <v>26</v>
      </c>
      <c r="O5" t="s">
        <v>190</v>
      </c>
      <c r="P5" t="s">
        <v>85</v>
      </c>
      <c r="Q5">
        <v>27</v>
      </c>
      <c r="R5">
        <v>17.646999999999998</v>
      </c>
      <c r="S5" t="s">
        <v>24</v>
      </c>
      <c r="T5" t="s">
        <v>190</v>
      </c>
      <c r="U5">
        <v>652.94117647058795</v>
      </c>
      <c r="V5" t="s">
        <v>190</v>
      </c>
      <c r="W5" t="s">
        <v>190</v>
      </c>
      <c r="X5" t="s">
        <v>190</v>
      </c>
      <c r="Y5" t="s">
        <v>190</v>
      </c>
      <c r="Z5" t="s">
        <v>190</v>
      </c>
      <c r="AA5" t="s">
        <v>190</v>
      </c>
      <c r="AB5" t="s">
        <v>190</v>
      </c>
      <c r="AC5" t="s">
        <v>190</v>
      </c>
      <c r="AD5" t="s">
        <v>190</v>
      </c>
      <c r="AE5" t="s">
        <v>190</v>
      </c>
      <c r="AF5" t="s">
        <v>190</v>
      </c>
      <c r="AG5" t="s">
        <v>190</v>
      </c>
      <c r="AH5" t="s">
        <v>190</v>
      </c>
      <c r="AI5" t="s">
        <v>190</v>
      </c>
      <c r="AJ5" t="s">
        <v>190</v>
      </c>
      <c r="AK5" t="s">
        <v>190</v>
      </c>
      <c r="AL5" t="s">
        <v>190</v>
      </c>
      <c r="AM5" t="s">
        <v>190</v>
      </c>
      <c r="AN5" t="s">
        <v>190</v>
      </c>
      <c r="AO5" t="s">
        <v>190</v>
      </c>
      <c r="AP5" t="s">
        <v>190</v>
      </c>
      <c r="AQ5" t="s">
        <v>190</v>
      </c>
      <c r="AR5">
        <v>270.707546246471</v>
      </c>
      <c r="AS5">
        <v>17.3519117647059</v>
      </c>
      <c r="AT5">
        <v>1</v>
      </c>
    </row>
    <row r="6" spans="1:46" x14ac:dyDescent="0.25">
      <c r="A6">
        <v>5</v>
      </c>
      <c r="B6">
        <v>5</v>
      </c>
      <c r="C6">
        <v>2003</v>
      </c>
      <c r="D6" t="s">
        <v>20</v>
      </c>
      <c r="E6" t="s">
        <v>190</v>
      </c>
      <c r="F6" t="s">
        <v>21</v>
      </c>
      <c r="G6">
        <v>1.53</v>
      </c>
      <c r="H6" t="s">
        <v>22</v>
      </c>
      <c r="I6" s="8">
        <v>37852</v>
      </c>
      <c r="J6">
        <v>0.33</v>
      </c>
      <c r="K6" t="s">
        <v>190</v>
      </c>
      <c r="L6">
        <v>2</v>
      </c>
      <c r="M6" s="8">
        <v>37853</v>
      </c>
      <c r="N6" t="s">
        <v>26</v>
      </c>
      <c r="O6" t="s">
        <v>190</v>
      </c>
      <c r="P6" t="s">
        <v>85</v>
      </c>
      <c r="Q6">
        <v>14</v>
      </c>
      <c r="R6">
        <v>9.15</v>
      </c>
      <c r="S6" t="s">
        <v>24</v>
      </c>
      <c r="T6" t="s">
        <v>190</v>
      </c>
      <c r="U6">
        <v>338.56209150326799</v>
      </c>
      <c r="V6" t="s">
        <v>190</v>
      </c>
      <c r="W6" t="s">
        <v>190</v>
      </c>
      <c r="X6" t="s">
        <v>190</v>
      </c>
      <c r="Y6" t="s">
        <v>190</v>
      </c>
      <c r="Z6" t="s">
        <v>190</v>
      </c>
      <c r="AA6" t="s">
        <v>190</v>
      </c>
      <c r="AB6" t="s">
        <v>190</v>
      </c>
      <c r="AC6" t="s">
        <v>190</v>
      </c>
      <c r="AD6" t="s">
        <v>190</v>
      </c>
      <c r="AE6" t="s">
        <v>190</v>
      </c>
      <c r="AF6" t="s">
        <v>190</v>
      </c>
      <c r="AG6" t="s">
        <v>190</v>
      </c>
      <c r="AH6" t="s">
        <v>190</v>
      </c>
      <c r="AI6" t="s">
        <v>190</v>
      </c>
      <c r="AJ6" t="s">
        <v>190</v>
      </c>
      <c r="AK6" t="s">
        <v>190</v>
      </c>
      <c r="AL6" t="s">
        <v>190</v>
      </c>
      <c r="AM6" t="s">
        <v>190</v>
      </c>
      <c r="AN6" t="s">
        <v>190</v>
      </c>
      <c r="AO6" t="s">
        <v>190</v>
      </c>
      <c r="AP6" t="s">
        <v>190</v>
      </c>
      <c r="AQ6" t="s">
        <v>190</v>
      </c>
      <c r="AR6">
        <v>140.36687583150299</v>
      </c>
      <c r="AS6">
        <v>8.9972875816993501</v>
      </c>
      <c r="AT6">
        <v>1</v>
      </c>
    </row>
    <row r="7" spans="1:46" x14ac:dyDescent="0.25">
      <c r="A7">
        <v>6</v>
      </c>
      <c r="B7">
        <v>6</v>
      </c>
      <c r="C7">
        <v>2003</v>
      </c>
      <c r="D7" t="s">
        <v>20</v>
      </c>
      <c r="E7" t="s">
        <v>190</v>
      </c>
      <c r="F7" t="s">
        <v>21</v>
      </c>
      <c r="G7">
        <v>1.53</v>
      </c>
      <c r="H7" t="s">
        <v>22</v>
      </c>
      <c r="I7" s="8">
        <v>37856</v>
      </c>
      <c r="J7">
        <v>1</v>
      </c>
      <c r="K7" t="s">
        <v>190</v>
      </c>
      <c r="L7">
        <v>4</v>
      </c>
      <c r="M7" s="8">
        <v>37867</v>
      </c>
      <c r="N7" t="s">
        <v>27</v>
      </c>
      <c r="O7" t="s">
        <v>190</v>
      </c>
      <c r="P7" t="s">
        <v>86</v>
      </c>
      <c r="Q7">
        <v>8</v>
      </c>
      <c r="R7">
        <v>5.2290000000000001</v>
      </c>
      <c r="S7" t="s">
        <v>24</v>
      </c>
      <c r="T7" t="s">
        <v>190</v>
      </c>
      <c r="U7">
        <v>5228.7581699346401</v>
      </c>
      <c r="V7" t="s">
        <v>190</v>
      </c>
      <c r="W7" t="s">
        <v>190</v>
      </c>
      <c r="X7" t="s">
        <v>190</v>
      </c>
      <c r="Y7" t="s">
        <v>190</v>
      </c>
      <c r="Z7" t="s">
        <v>190</v>
      </c>
      <c r="AA7" t="s">
        <v>190</v>
      </c>
      <c r="AB7" t="s">
        <v>190</v>
      </c>
      <c r="AC7" t="s">
        <v>190</v>
      </c>
      <c r="AD7" t="s">
        <v>190</v>
      </c>
      <c r="AE7" t="s">
        <v>190</v>
      </c>
      <c r="AF7" t="s">
        <v>190</v>
      </c>
      <c r="AG7" t="s">
        <v>190</v>
      </c>
      <c r="AH7" t="s">
        <v>190</v>
      </c>
      <c r="AI7" t="s">
        <v>190</v>
      </c>
      <c r="AJ7" t="s">
        <v>190</v>
      </c>
      <c r="AK7" t="s">
        <v>190</v>
      </c>
      <c r="AL7" t="s">
        <v>190</v>
      </c>
      <c r="AM7" t="s">
        <v>190</v>
      </c>
      <c r="AN7" t="s">
        <v>190</v>
      </c>
      <c r="AO7" t="s">
        <v>190</v>
      </c>
      <c r="AP7" t="s">
        <v>190</v>
      </c>
      <c r="AQ7" t="s">
        <v>190</v>
      </c>
      <c r="AR7">
        <v>2167.8281981699301</v>
      </c>
      <c r="AS7">
        <v>138.95424836601299</v>
      </c>
      <c r="AT7">
        <v>11</v>
      </c>
    </row>
    <row r="8" spans="1:46" x14ac:dyDescent="0.25">
      <c r="A8">
        <v>7</v>
      </c>
      <c r="B8">
        <v>7</v>
      </c>
      <c r="C8">
        <v>2003</v>
      </c>
      <c r="D8" t="s">
        <v>20</v>
      </c>
      <c r="E8" t="s">
        <v>190</v>
      </c>
      <c r="F8" t="s">
        <v>21</v>
      </c>
      <c r="G8">
        <v>1.53</v>
      </c>
      <c r="H8" t="s">
        <v>22</v>
      </c>
      <c r="I8" s="8">
        <v>37904</v>
      </c>
      <c r="J8">
        <v>1</v>
      </c>
      <c r="K8" t="s">
        <v>190</v>
      </c>
      <c r="L8">
        <v>5</v>
      </c>
      <c r="M8" s="8">
        <v>37914</v>
      </c>
      <c r="N8" t="s">
        <v>28</v>
      </c>
      <c r="O8" t="s">
        <v>190</v>
      </c>
      <c r="P8" t="s">
        <v>86</v>
      </c>
      <c r="Q8">
        <v>20.6</v>
      </c>
      <c r="R8">
        <v>13.464</v>
      </c>
      <c r="S8" t="s">
        <v>24</v>
      </c>
      <c r="T8" t="s">
        <v>190</v>
      </c>
      <c r="U8">
        <v>13464.052287581701</v>
      </c>
      <c r="V8" t="s">
        <v>190</v>
      </c>
      <c r="W8" t="s">
        <v>190</v>
      </c>
      <c r="X8" t="s">
        <v>190</v>
      </c>
      <c r="Y8" t="s">
        <v>190</v>
      </c>
      <c r="Z8" t="s">
        <v>190</v>
      </c>
      <c r="AA8" t="s">
        <v>190</v>
      </c>
      <c r="AB8" t="s">
        <v>190</v>
      </c>
      <c r="AC8" t="s">
        <v>190</v>
      </c>
      <c r="AD8" t="s">
        <v>190</v>
      </c>
      <c r="AE8" t="s">
        <v>190</v>
      </c>
      <c r="AF8" t="s">
        <v>190</v>
      </c>
      <c r="AG8" t="s">
        <v>190</v>
      </c>
      <c r="AH8" t="s">
        <v>190</v>
      </c>
      <c r="AI8" t="s">
        <v>190</v>
      </c>
      <c r="AJ8" t="s">
        <v>190</v>
      </c>
      <c r="AK8" t="s">
        <v>190</v>
      </c>
      <c r="AL8" t="s">
        <v>190</v>
      </c>
      <c r="AM8" t="s">
        <v>190</v>
      </c>
      <c r="AN8" t="s">
        <v>190</v>
      </c>
      <c r="AO8" t="s">
        <v>190</v>
      </c>
      <c r="AP8" t="s">
        <v>190</v>
      </c>
      <c r="AQ8" t="s">
        <v>190</v>
      </c>
      <c r="AR8">
        <v>5582.1576102875797</v>
      </c>
      <c r="AS8">
        <v>357.80718954248402</v>
      </c>
      <c r="AT8">
        <v>10</v>
      </c>
    </row>
    <row r="9" spans="1:46" x14ac:dyDescent="0.25">
      <c r="A9">
        <v>8</v>
      </c>
      <c r="B9">
        <v>8</v>
      </c>
      <c r="C9">
        <v>2003</v>
      </c>
      <c r="D9" t="s">
        <v>20</v>
      </c>
      <c r="E9" t="s">
        <v>190</v>
      </c>
      <c r="F9" t="s">
        <v>21</v>
      </c>
      <c r="G9">
        <v>1.53</v>
      </c>
      <c r="H9" t="s">
        <v>268</v>
      </c>
      <c r="I9" s="8">
        <v>37705</v>
      </c>
      <c r="J9">
        <v>1</v>
      </c>
      <c r="K9" t="s">
        <v>190</v>
      </c>
      <c r="L9" t="s">
        <v>190</v>
      </c>
      <c r="M9" t="s">
        <v>190</v>
      </c>
      <c r="N9" t="s">
        <v>29</v>
      </c>
      <c r="O9" t="s">
        <v>83</v>
      </c>
      <c r="P9" t="s">
        <v>87</v>
      </c>
      <c r="Q9">
        <v>18</v>
      </c>
      <c r="R9">
        <v>11.765000000000001</v>
      </c>
      <c r="S9" t="s">
        <v>30</v>
      </c>
      <c r="T9">
        <v>11765</v>
      </c>
      <c r="U9">
        <v>2336.1937716263001</v>
      </c>
      <c r="V9" t="s">
        <v>190</v>
      </c>
      <c r="W9" t="s">
        <v>190</v>
      </c>
      <c r="X9" t="s">
        <v>190</v>
      </c>
      <c r="Y9" t="s">
        <v>190</v>
      </c>
      <c r="Z9" t="s">
        <v>190</v>
      </c>
      <c r="AA9" t="s">
        <v>190</v>
      </c>
      <c r="AB9" t="s">
        <v>190</v>
      </c>
      <c r="AC9" t="s">
        <v>190</v>
      </c>
      <c r="AD9" t="s">
        <v>190</v>
      </c>
      <c r="AE9" t="s">
        <v>190</v>
      </c>
      <c r="AF9" t="s">
        <v>190</v>
      </c>
      <c r="AG9" t="s">
        <v>190</v>
      </c>
      <c r="AH9" t="s">
        <v>190</v>
      </c>
      <c r="AI9" t="s">
        <v>190</v>
      </c>
      <c r="AJ9" t="s">
        <v>190</v>
      </c>
      <c r="AK9" t="s">
        <v>190</v>
      </c>
      <c r="AL9" t="s">
        <v>190</v>
      </c>
      <c r="AM9" t="s">
        <v>190</v>
      </c>
      <c r="AN9" t="s">
        <v>190</v>
      </c>
      <c r="AO9" t="s">
        <v>190</v>
      </c>
      <c r="AP9" t="s">
        <v>190</v>
      </c>
      <c r="AQ9" t="s">
        <v>190</v>
      </c>
      <c r="AR9">
        <v>1089.77805096682</v>
      </c>
      <c r="AS9">
        <v>65.210039324241805</v>
      </c>
      <c r="AT9" t="s">
        <v>190</v>
      </c>
    </row>
    <row r="10" spans="1:46" x14ac:dyDescent="0.25">
      <c r="A10">
        <v>9</v>
      </c>
      <c r="B10">
        <v>9</v>
      </c>
      <c r="C10">
        <v>2003</v>
      </c>
      <c r="D10" t="s">
        <v>20</v>
      </c>
      <c r="E10" t="s">
        <v>190</v>
      </c>
      <c r="F10" t="s">
        <v>21</v>
      </c>
      <c r="G10">
        <v>1.53</v>
      </c>
      <c r="H10" t="s">
        <v>268</v>
      </c>
      <c r="I10" s="8">
        <v>37778</v>
      </c>
      <c r="J10">
        <v>1</v>
      </c>
      <c r="K10" t="s">
        <v>190</v>
      </c>
      <c r="L10" t="s">
        <v>190</v>
      </c>
      <c r="M10" t="s">
        <v>190</v>
      </c>
      <c r="N10" t="s">
        <v>29</v>
      </c>
      <c r="O10" t="s">
        <v>83</v>
      </c>
      <c r="P10" t="s">
        <v>87</v>
      </c>
      <c r="Q10">
        <v>16</v>
      </c>
      <c r="R10">
        <v>10.458</v>
      </c>
      <c r="S10" t="s">
        <v>30</v>
      </c>
      <c r="T10">
        <v>10458</v>
      </c>
      <c r="U10">
        <v>2076.6166858900401</v>
      </c>
      <c r="V10" t="s">
        <v>190</v>
      </c>
      <c r="W10" t="s">
        <v>190</v>
      </c>
      <c r="X10" t="s">
        <v>190</v>
      </c>
      <c r="Y10" t="s">
        <v>190</v>
      </c>
      <c r="Z10" t="s">
        <v>190</v>
      </c>
      <c r="AA10" t="s">
        <v>190</v>
      </c>
      <c r="AB10" t="s">
        <v>190</v>
      </c>
      <c r="AC10" t="s">
        <v>190</v>
      </c>
      <c r="AD10" t="s">
        <v>190</v>
      </c>
      <c r="AE10" t="s">
        <v>190</v>
      </c>
      <c r="AF10" t="s">
        <v>190</v>
      </c>
      <c r="AG10" t="s">
        <v>190</v>
      </c>
      <c r="AH10" t="s">
        <v>190</v>
      </c>
      <c r="AI10" t="s">
        <v>190</v>
      </c>
      <c r="AJ10" t="s">
        <v>190</v>
      </c>
      <c r="AK10" t="s">
        <v>190</v>
      </c>
      <c r="AL10" t="s">
        <v>190</v>
      </c>
      <c r="AM10" t="s">
        <v>190</v>
      </c>
      <c r="AN10" t="s">
        <v>190</v>
      </c>
      <c r="AO10" t="s">
        <v>190</v>
      </c>
      <c r="AP10" t="s">
        <v>190</v>
      </c>
      <c r="AQ10" t="s">
        <v>190</v>
      </c>
      <c r="AR10">
        <v>968.69160085939802</v>
      </c>
      <c r="AS10">
        <v>57.964479399326002</v>
      </c>
      <c r="AT10" t="s">
        <v>190</v>
      </c>
    </row>
    <row r="11" spans="1:46" x14ac:dyDescent="0.25">
      <c r="A11">
        <v>10</v>
      </c>
      <c r="B11">
        <v>10</v>
      </c>
      <c r="C11">
        <v>2003</v>
      </c>
      <c r="D11" t="s">
        <v>20</v>
      </c>
      <c r="E11" t="s">
        <v>190</v>
      </c>
      <c r="F11" t="s">
        <v>21</v>
      </c>
      <c r="G11">
        <v>1.53</v>
      </c>
      <c r="H11" t="s">
        <v>268</v>
      </c>
      <c r="I11" s="8">
        <v>37831</v>
      </c>
      <c r="J11">
        <v>1</v>
      </c>
      <c r="K11" t="s">
        <v>190</v>
      </c>
      <c r="L11" t="s">
        <v>190</v>
      </c>
      <c r="M11" t="s">
        <v>190</v>
      </c>
      <c r="N11" t="s">
        <v>269</v>
      </c>
      <c r="O11" t="s">
        <v>84</v>
      </c>
      <c r="P11" t="s">
        <v>87</v>
      </c>
      <c r="Q11">
        <v>41</v>
      </c>
      <c r="R11">
        <v>26.797000000000001</v>
      </c>
      <c r="S11" t="s">
        <v>31</v>
      </c>
      <c r="T11">
        <v>26797</v>
      </c>
      <c r="U11">
        <v>214.37908496732001</v>
      </c>
      <c r="V11" t="s">
        <v>190</v>
      </c>
      <c r="W11" t="s">
        <v>190</v>
      </c>
      <c r="X11" t="s">
        <v>190</v>
      </c>
      <c r="Y11" t="s">
        <v>190</v>
      </c>
      <c r="Z11" t="s">
        <v>190</v>
      </c>
      <c r="AA11" t="s">
        <v>190</v>
      </c>
      <c r="AB11" t="s">
        <v>190</v>
      </c>
      <c r="AC11" t="s">
        <v>190</v>
      </c>
      <c r="AD11" t="s">
        <v>190</v>
      </c>
      <c r="AE11" t="s">
        <v>190</v>
      </c>
      <c r="AF11" t="s">
        <v>190</v>
      </c>
      <c r="AG11" t="s">
        <v>190</v>
      </c>
      <c r="AH11" t="s">
        <v>190</v>
      </c>
      <c r="AI11" t="s">
        <v>190</v>
      </c>
      <c r="AJ11" t="s">
        <v>190</v>
      </c>
      <c r="AK11" t="s">
        <v>190</v>
      </c>
      <c r="AL11" t="s">
        <v>190</v>
      </c>
      <c r="AM11" t="s">
        <v>190</v>
      </c>
      <c r="AN11" t="s">
        <v>190</v>
      </c>
      <c r="AO11" t="s">
        <v>190</v>
      </c>
      <c r="AP11" t="s">
        <v>190</v>
      </c>
      <c r="AQ11" t="s">
        <v>190</v>
      </c>
      <c r="AR11">
        <v>68.286169934640498</v>
      </c>
      <c r="AS11">
        <v>16.6143790849673</v>
      </c>
      <c r="AT11" t="s">
        <v>190</v>
      </c>
    </row>
    <row r="12" spans="1:46" x14ac:dyDescent="0.25">
      <c r="A12">
        <v>11</v>
      </c>
      <c r="B12">
        <v>11</v>
      </c>
      <c r="C12">
        <v>2003</v>
      </c>
      <c r="D12" t="s">
        <v>20</v>
      </c>
      <c r="E12" t="s">
        <v>190</v>
      </c>
      <c r="F12" t="s">
        <v>21</v>
      </c>
      <c r="G12">
        <v>1.53</v>
      </c>
      <c r="H12" t="s">
        <v>268</v>
      </c>
      <c r="I12" s="8">
        <v>37813</v>
      </c>
      <c r="J12">
        <v>0.53</v>
      </c>
      <c r="K12" t="s">
        <v>190</v>
      </c>
      <c r="L12" t="s">
        <v>190</v>
      </c>
      <c r="M12" t="s">
        <v>190</v>
      </c>
      <c r="N12" t="s">
        <v>29</v>
      </c>
      <c r="O12" t="s">
        <v>83</v>
      </c>
      <c r="P12" t="s">
        <v>87</v>
      </c>
      <c r="Q12">
        <v>6</v>
      </c>
      <c r="R12">
        <v>3.9220000000000002</v>
      </c>
      <c r="S12" t="s">
        <v>30</v>
      </c>
      <c r="T12">
        <v>3922</v>
      </c>
      <c r="U12">
        <v>778.73125720876601</v>
      </c>
      <c r="V12" t="s">
        <v>190</v>
      </c>
      <c r="W12" t="s">
        <v>190</v>
      </c>
      <c r="X12" t="s">
        <v>190</v>
      </c>
      <c r="Y12" t="s">
        <v>190</v>
      </c>
      <c r="Z12" t="s">
        <v>190</v>
      </c>
      <c r="AA12" t="s">
        <v>190</v>
      </c>
      <c r="AB12" t="s">
        <v>190</v>
      </c>
      <c r="AC12" t="s">
        <v>190</v>
      </c>
      <c r="AD12" t="s">
        <v>190</v>
      </c>
      <c r="AE12" t="s">
        <v>190</v>
      </c>
      <c r="AF12" t="s">
        <v>190</v>
      </c>
      <c r="AG12" t="s">
        <v>190</v>
      </c>
      <c r="AH12" t="s">
        <v>190</v>
      </c>
      <c r="AI12" t="s">
        <v>190</v>
      </c>
      <c r="AJ12" t="s">
        <v>190</v>
      </c>
      <c r="AK12" t="s">
        <v>190</v>
      </c>
      <c r="AL12" t="s">
        <v>190</v>
      </c>
      <c r="AM12" t="s">
        <v>190</v>
      </c>
      <c r="AN12" t="s">
        <v>190</v>
      </c>
      <c r="AO12" t="s">
        <v>190</v>
      </c>
      <c r="AP12" t="s">
        <v>190</v>
      </c>
      <c r="AQ12" t="s">
        <v>190</v>
      </c>
      <c r="AR12">
        <v>363.25935032227397</v>
      </c>
      <c r="AS12">
        <v>21.736679774747302</v>
      </c>
      <c r="AT12" t="s">
        <v>190</v>
      </c>
    </row>
    <row r="13" spans="1:46" x14ac:dyDescent="0.25">
      <c r="A13">
        <v>12</v>
      </c>
      <c r="B13">
        <v>12</v>
      </c>
      <c r="C13">
        <v>2003</v>
      </c>
      <c r="D13" t="s">
        <v>20</v>
      </c>
      <c r="E13" t="s">
        <v>190</v>
      </c>
      <c r="F13" t="s">
        <v>21</v>
      </c>
      <c r="G13">
        <v>1.53</v>
      </c>
      <c r="H13" t="s">
        <v>32</v>
      </c>
      <c r="I13" s="8">
        <v>37728</v>
      </c>
      <c r="J13">
        <v>1</v>
      </c>
      <c r="K13" t="s">
        <v>190</v>
      </c>
      <c r="L13" t="s">
        <v>190</v>
      </c>
      <c r="M13" t="s">
        <v>190</v>
      </c>
      <c r="N13" t="s">
        <v>33</v>
      </c>
      <c r="O13" t="s">
        <v>190</v>
      </c>
      <c r="P13" t="s">
        <v>190</v>
      </c>
      <c r="Q13">
        <v>1.74</v>
      </c>
      <c r="R13">
        <v>1.137</v>
      </c>
      <c r="S13" t="s">
        <v>34</v>
      </c>
      <c r="T13" t="s">
        <v>190</v>
      </c>
      <c r="U13" t="s">
        <v>190</v>
      </c>
      <c r="V13" t="s">
        <v>190</v>
      </c>
      <c r="W13" t="s">
        <v>190</v>
      </c>
      <c r="X13" t="s">
        <v>190</v>
      </c>
      <c r="Y13" t="s">
        <v>190</v>
      </c>
      <c r="Z13" t="s">
        <v>190</v>
      </c>
      <c r="AA13" t="s">
        <v>190</v>
      </c>
      <c r="AB13" t="s">
        <v>190</v>
      </c>
      <c r="AC13" t="s">
        <v>190</v>
      </c>
      <c r="AD13" t="s">
        <v>190</v>
      </c>
      <c r="AE13" t="s">
        <v>190</v>
      </c>
      <c r="AF13" t="s">
        <v>190</v>
      </c>
      <c r="AG13" t="s">
        <v>190</v>
      </c>
      <c r="AH13" t="s">
        <v>190</v>
      </c>
      <c r="AI13" t="s">
        <v>190</v>
      </c>
      <c r="AJ13" t="s">
        <v>190</v>
      </c>
      <c r="AK13" t="s">
        <v>190</v>
      </c>
      <c r="AL13" t="s">
        <v>190</v>
      </c>
      <c r="AM13" t="s">
        <v>190</v>
      </c>
      <c r="AN13" t="s">
        <v>190</v>
      </c>
      <c r="AO13" t="s">
        <v>190</v>
      </c>
      <c r="AP13" t="s">
        <v>190</v>
      </c>
      <c r="AQ13" t="s">
        <v>190</v>
      </c>
      <c r="AR13" t="s">
        <v>190</v>
      </c>
      <c r="AS13" t="s">
        <v>190</v>
      </c>
      <c r="AT13" t="s">
        <v>190</v>
      </c>
    </row>
    <row r="14" spans="1:46" x14ac:dyDescent="0.25">
      <c r="A14">
        <v>13</v>
      </c>
      <c r="B14">
        <v>13</v>
      </c>
      <c r="C14">
        <v>2003</v>
      </c>
      <c r="D14" t="s">
        <v>35</v>
      </c>
      <c r="E14" t="s">
        <v>190</v>
      </c>
      <c r="F14" t="s">
        <v>21</v>
      </c>
      <c r="G14">
        <v>1.8</v>
      </c>
      <c r="H14" t="s">
        <v>22</v>
      </c>
      <c r="I14" s="8">
        <v>37775</v>
      </c>
      <c r="J14">
        <v>0.8</v>
      </c>
      <c r="K14" t="s">
        <v>190</v>
      </c>
      <c r="L14">
        <v>1</v>
      </c>
      <c r="M14" s="8">
        <v>37777</v>
      </c>
      <c r="N14" t="s">
        <v>23</v>
      </c>
      <c r="O14" t="s">
        <v>190</v>
      </c>
      <c r="P14" t="s">
        <v>85</v>
      </c>
      <c r="Q14">
        <v>21</v>
      </c>
      <c r="R14">
        <v>11.667</v>
      </c>
      <c r="S14" t="s">
        <v>24</v>
      </c>
      <c r="T14" t="s">
        <v>190</v>
      </c>
      <c r="U14">
        <v>1003.33333333333</v>
      </c>
      <c r="V14" t="s">
        <v>190</v>
      </c>
      <c r="W14" t="s">
        <v>190</v>
      </c>
      <c r="X14" t="s">
        <v>190</v>
      </c>
      <c r="Y14" t="s">
        <v>190</v>
      </c>
      <c r="Z14" t="s">
        <v>190</v>
      </c>
      <c r="AA14" t="s">
        <v>190</v>
      </c>
      <c r="AB14" t="s">
        <v>190</v>
      </c>
      <c r="AC14" t="s">
        <v>190</v>
      </c>
      <c r="AD14" t="s">
        <v>190</v>
      </c>
      <c r="AE14" t="s">
        <v>190</v>
      </c>
      <c r="AF14" t="s">
        <v>190</v>
      </c>
      <c r="AG14" t="s">
        <v>190</v>
      </c>
      <c r="AH14" t="s">
        <v>190</v>
      </c>
      <c r="AI14" t="s">
        <v>190</v>
      </c>
      <c r="AJ14" t="s">
        <v>190</v>
      </c>
      <c r="AK14" t="s">
        <v>190</v>
      </c>
      <c r="AL14" t="s">
        <v>190</v>
      </c>
      <c r="AM14" t="s">
        <v>190</v>
      </c>
      <c r="AN14" t="s">
        <v>190</v>
      </c>
      <c r="AO14" t="s">
        <v>190</v>
      </c>
      <c r="AP14" t="s">
        <v>190</v>
      </c>
      <c r="AQ14" t="s">
        <v>190</v>
      </c>
      <c r="AR14">
        <v>415.97913337633298</v>
      </c>
      <c r="AS14">
        <v>26.6635833333333</v>
      </c>
      <c r="AT14">
        <v>2</v>
      </c>
    </row>
    <row r="15" spans="1:46" x14ac:dyDescent="0.25">
      <c r="A15">
        <v>14</v>
      </c>
      <c r="B15">
        <v>14</v>
      </c>
      <c r="C15">
        <v>2003</v>
      </c>
      <c r="D15" t="s">
        <v>35</v>
      </c>
      <c r="E15" t="s">
        <v>190</v>
      </c>
      <c r="F15" t="s">
        <v>21</v>
      </c>
      <c r="G15">
        <v>1.8</v>
      </c>
      <c r="H15" t="s">
        <v>22</v>
      </c>
      <c r="I15" s="8">
        <v>37810</v>
      </c>
      <c r="J15">
        <v>1</v>
      </c>
      <c r="K15" t="s">
        <v>190</v>
      </c>
      <c r="L15">
        <v>1</v>
      </c>
      <c r="M15" s="8">
        <v>37811</v>
      </c>
      <c r="N15" t="s">
        <v>25</v>
      </c>
      <c r="O15" t="s">
        <v>190</v>
      </c>
      <c r="P15" t="s">
        <v>85</v>
      </c>
      <c r="Q15">
        <v>11</v>
      </c>
      <c r="R15">
        <v>6.1109999999999998</v>
      </c>
      <c r="S15" t="s">
        <v>24</v>
      </c>
      <c r="T15" t="s">
        <v>190</v>
      </c>
      <c r="U15">
        <v>226.111111111111</v>
      </c>
      <c r="V15" t="s">
        <v>190</v>
      </c>
      <c r="W15" t="s">
        <v>190</v>
      </c>
      <c r="X15" t="s">
        <v>190</v>
      </c>
      <c r="Y15" t="s">
        <v>190</v>
      </c>
      <c r="Z15" t="s">
        <v>190</v>
      </c>
      <c r="AA15" t="s">
        <v>190</v>
      </c>
      <c r="AB15" t="s">
        <v>190</v>
      </c>
      <c r="AC15" t="s">
        <v>190</v>
      </c>
      <c r="AD15" t="s">
        <v>190</v>
      </c>
      <c r="AE15" t="s">
        <v>190</v>
      </c>
      <c r="AF15" t="s">
        <v>190</v>
      </c>
      <c r="AG15" t="s">
        <v>190</v>
      </c>
      <c r="AH15" t="s">
        <v>190</v>
      </c>
      <c r="AI15" t="s">
        <v>190</v>
      </c>
      <c r="AJ15" t="s">
        <v>190</v>
      </c>
      <c r="AK15" t="s">
        <v>190</v>
      </c>
      <c r="AL15" t="s">
        <v>190</v>
      </c>
      <c r="AM15" t="s">
        <v>190</v>
      </c>
      <c r="AN15" t="s">
        <v>190</v>
      </c>
      <c r="AO15" t="s">
        <v>190</v>
      </c>
      <c r="AP15" t="s">
        <v>190</v>
      </c>
      <c r="AQ15" t="s">
        <v>190</v>
      </c>
      <c r="AR15">
        <v>93.745020644611103</v>
      </c>
      <c r="AS15">
        <v>6.0089027777777799</v>
      </c>
      <c r="AT15">
        <v>1</v>
      </c>
    </row>
    <row r="16" spans="1:46" x14ac:dyDescent="0.25">
      <c r="A16">
        <v>15</v>
      </c>
      <c r="B16">
        <v>15</v>
      </c>
      <c r="C16">
        <v>2003</v>
      </c>
      <c r="D16" t="s">
        <v>35</v>
      </c>
      <c r="E16" t="s">
        <v>190</v>
      </c>
      <c r="F16" t="s">
        <v>21</v>
      </c>
      <c r="G16">
        <v>1.8</v>
      </c>
      <c r="H16" t="s">
        <v>22</v>
      </c>
      <c r="I16" s="8">
        <v>37827</v>
      </c>
      <c r="J16">
        <v>0.8</v>
      </c>
      <c r="K16" t="s">
        <v>190</v>
      </c>
      <c r="L16">
        <v>2</v>
      </c>
      <c r="M16" s="8">
        <v>37828</v>
      </c>
      <c r="N16" t="s">
        <v>26</v>
      </c>
      <c r="O16" t="s">
        <v>190</v>
      </c>
      <c r="P16" t="s">
        <v>85</v>
      </c>
      <c r="Q16">
        <v>13</v>
      </c>
      <c r="R16">
        <v>7.2220000000000004</v>
      </c>
      <c r="S16" t="s">
        <v>24</v>
      </c>
      <c r="T16" t="s">
        <v>190</v>
      </c>
      <c r="U16">
        <v>267.222222222222</v>
      </c>
      <c r="V16" t="s">
        <v>190</v>
      </c>
      <c r="W16" t="s">
        <v>190</v>
      </c>
      <c r="X16" t="s">
        <v>190</v>
      </c>
      <c r="Y16" t="s">
        <v>190</v>
      </c>
      <c r="Z16" t="s">
        <v>190</v>
      </c>
      <c r="AA16" t="s">
        <v>190</v>
      </c>
      <c r="AB16" t="s">
        <v>190</v>
      </c>
      <c r="AC16" t="s">
        <v>190</v>
      </c>
      <c r="AD16" t="s">
        <v>190</v>
      </c>
      <c r="AE16" t="s">
        <v>190</v>
      </c>
      <c r="AF16" t="s">
        <v>190</v>
      </c>
      <c r="AG16" t="s">
        <v>190</v>
      </c>
      <c r="AH16" t="s">
        <v>190</v>
      </c>
      <c r="AI16" t="s">
        <v>190</v>
      </c>
      <c r="AJ16" t="s">
        <v>190</v>
      </c>
      <c r="AK16" t="s">
        <v>190</v>
      </c>
      <c r="AL16" t="s">
        <v>190</v>
      </c>
      <c r="AM16" t="s">
        <v>190</v>
      </c>
      <c r="AN16" t="s">
        <v>190</v>
      </c>
      <c r="AO16" t="s">
        <v>190</v>
      </c>
      <c r="AP16" t="s">
        <v>190</v>
      </c>
      <c r="AQ16" t="s">
        <v>190</v>
      </c>
      <c r="AR16">
        <v>110.789569852722</v>
      </c>
      <c r="AS16">
        <v>7.1014305555555604</v>
      </c>
      <c r="AT16">
        <v>1</v>
      </c>
    </row>
    <row r="17" spans="1:46" x14ac:dyDescent="0.25">
      <c r="A17">
        <v>16</v>
      </c>
      <c r="B17">
        <v>16</v>
      </c>
      <c r="C17">
        <v>2003</v>
      </c>
      <c r="D17" t="s">
        <v>35</v>
      </c>
      <c r="E17" t="s">
        <v>190</v>
      </c>
      <c r="F17" t="s">
        <v>21</v>
      </c>
      <c r="G17">
        <v>1.8</v>
      </c>
      <c r="H17" t="s">
        <v>22</v>
      </c>
      <c r="I17" s="8">
        <v>37852</v>
      </c>
      <c r="J17">
        <v>1</v>
      </c>
      <c r="K17" t="s">
        <v>190</v>
      </c>
      <c r="L17">
        <v>3</v>
      </c>
      <c r="M17" s="8">
        <v>37853</v>
      </c>
      <c r="N17" t="s">
        <v>26</v>
      </c>
      <c r="O17" t="s">
        <v>190</v>
      </c>
      <c r="P17" t="s">
        <v>85</v>
      </c>
      <c r="Q17">
        <v>6</v>
      </c>
      <c r="R17">
        <v>3.3330000000000002</v>
      </c>
      <c r="S17" t="s">
        <v>24</v>
      </c>
      <c r="T17" t="s">
        <v>190</v>
      </c>
      <c r="U17">
        <v>123.333333333333</v>
      </c>
      <c r="V17" t="s">
        <v>190</v>
      </c>
      <c r="W17" t="s">
        <v>190</v>
      </c>
      <c r="X17" t="s">
        <v>190</v>
      </c>
      <c r="Y17" t="s">
        <v>190</v>
      </c>
      <c r="Z17" t="s">
        <v>190</v>
      </c>
      <c r="AA17" t="s">
        <v>190</v>
      </c>
      <c r="AB17" t="s">
        <v>190</v>
      </c>
      <c r="AC17" t="s">
        <v>190</v>
      </c>
      <c r="AD17" t="s">
        <v>190</v>
      </c>
      <c r="AE17" t="s">
        <v>190</v>
      </c>
      <c r="AF17" t="s">
        <v>190</v>
      </c>
      <c r="AG17" t="s">
        <v>190</v>
      </c>
      <c r="AH17" t="s">
        <v>190</v>
      </c>
      <c r="AI17" t="s">
        <v>190</v>
      </c>
      <c r="AJ17" t="s">
        <v>190</v>
      </c>
      <c r="AK17" t="s">
        <v>190</v>
      </c>
      <c r="AL17" t="s">
        <v>190</v>
      </c>
      <c r="AM17" t="s">
        <v>190</v>
      </c>
      <c r="AN17" t="s">
        <v>190</v>
      </c>
      <c r="AO17" t="s">
        <v>190</v>
      </c>
      <c r="AP17" t="s">
        <v>190</v>
      </c>
      <c r="AQ17" t="s">
        <v>190</v>
      </c>
      <c r="AR17">
        <v>51.1336476243333</v>
      </c>
      <c r="AS17">
        <v>3.2775833333333302</v>
      </c>
      <c r="AT17">
        <v>1</v>
      </c>
    </row>
    <row r="18" spans="1:46" x14ac:dyDescent="0.25">
      <c r="A18">
        <v>17</v>
      </c>
      <c r="B18">
        <v>17</v>
      </c>
      <c r="C18">
        <v>2003</v>
      </c>
      <c r="D18" t="s">
        <v>35</v>
      </c>
      <c r="E18" t="s">
        <v>190</v>
      </c>
      <c r="F18" t="s">
        <v>21</v>
      </c>
      <c r="G18">
        <v>1.8</v>
      </c>
      <c r="H18" t="s">
        <v>22</v>
      </c>
      <c r="I18" s="8">
        <v>37856</v>
      </c>
      <c r="J18">
        <v>0.8</v>
      </c>
      <c r="K18" t="s">
        <v>190</v>
      </c>
      <c r="L18">
        <v>3</v>
      </c>
      <c r="M18" s="8">
        <v>37867</v>
      </c>
      <c r="N18" t="s">
        <v>27</v>
      </c>
      <c r="O18" t="s">
        <v>190</v>
      </c>
      <c r="P18" t="s">
        <v>86</v>
      </c>
      <c r="Q18">
        <v>7</v>
      </c>
      <c r="R18">
        <v>3.8889999999999998</v>
      </c>
      <c r="S18" t="s">
        <v>24</v>
      </c>
      <c r="T18" t="s">
        <v>190</v>
      </c>
      <c r="U18">
        <v>3888.8888888888901</v>
      </c>
      <c r="V18" t="s">
        <v>190</v>
      </c>
      <c r="W18" t="s">
        <v>190</v>
      </c>
      <c r="X18" t="s">
        <v>190</v>
      </c>
      <c r="Y18" t="s">
        <v>190</v>
      </c>
      <c r="Z18" t="s">
        <v>190</v>
      </c>
      <c r="AA18" t="s">
        <v>190</v>
      </c>
      <c r="AB18" t="s">
        <v>190</v>
      </c>
      <c r="AC18" t="s">
        <v>190</v>
      </c>
      <c r="AD18" t="s">
        <v>190</v>
      </c>
      <c r="AE18" t="s">
        <v>190</v>
      </c>
      <c r="AF18" t="s">
        <v>190</v>
      </c>
      <c r="AG18" t="s">
        <v>190</v>
      </c>
      <c r="AH18" t="s">
        <v>190</v>
      </c>
      <c r="AI18" t="s">
        <v>190</v>
      </c>
      <c r="AJ18" t="s">
        <v>190</v>
      </c>
      <c r="AK18" t="s">
        <v>190</v>
      </c>
      <c r="AL18" t="s">
        <v>190</v>
      </c>
      <c r="AM18" t="s">
        <v>190</v>
      </c>
      <c r="AN18" t="s">
        <v>190</v>
      </c>
      <c r="AO18" t="s">
        <v>190</v>
      </c>
      <c r="AP18" t="s">
        <v>190</v>
      </c>
      <c r="AQ18" t="s">
        <v>190</v>
      </c>
      <c r="AR18">
        <v>1612.3222223888899</v>
      </c>
      <c r="AS18">
        <v>103.347222222222</v>
      </c>
      <c r="AT18">
        <v>11</v>
      </c>
    </row>
    <row r="19" spans="1:46" x14ac:dyDescent="0.25">
      <c r="A19">
        <v>18</v>
      </c>
      <c r="B19">
        <v>18</v>
      </c>
      <c r="C19">
        <v>2003</v>
      </c>
      <c r="D19" t="s">
        <v>35</v>
      </c>
      <c r="E19" t="s">
        <v>190</v>
      </c>
      <c r="F19" t="s">
        <v>21</v>
      </c>
      <c r="G19">
        <v>1.8</v>
      </c>
      <c r="H19" t="s">
        <v>268</v>
      </c>
      <c r="I19" s="8">
        <v>37704</v>
      </c>
      <c r="J19">
        <v>0.8</v>
      </c>
      <c r="K19" t="s">
        <v>190</v>
      </c>
      <c r="L19" t="s">
        <v>190</v>
      </c>
      <c r="M19" t="s">
        <v>190</v>
      </c>
      <c r="N19" t="s">
        <v>29</v>
      </c>
      <c r="O19" t="s">
        <v>83</v>
      </c>
      <c r="P19" t="s">
        <v>87</v>
      </c>
      <c r="Q19">
        <v>30</v>
      </c>
      <c r="R19">
        <v>16.667000000000002</v>
      </c>
      <c r="S19" t="s">
        <v>30</v>
      </c>
      <c r="T19">
        <v>16667</v>
      </c>
      <c r="U19">
        <v>3309.6078431372498</v>
      </c>
      <c r="V19" t="s">
        <v>190</v>
      </c>
      <c r="W19" t="s">
        <v>190</v>
      </c>
      <c r="X19" t="s">
        <v>190</v>
      </c>
      <c r="Y19" t="s">
        <v>190</v>
      </c>
      <c r="Z19" t="s">
        <v>190</v>
      </c>
      <c r="AA19" t="s">
        <v>190</v>
      </c>
      <c r="AB19" t="s">
        <v>190</v>
      </c>
      <c r="AC19" t="s">
        <v>190</v>
      </c>
      <c r="AD19" t="s">
        <v>190</v>
      </c>
      <c r="AE19" t="s">
        <v>190</v>
      </c>
      <c r="AF19" t="s">
        <v>190</v>
      </c>
      <c r="AG19" t="s">
        <v>190</v>
      </c>
      <c r="AH19" t="s">
        <v>190</v>
      </c>
      <c r="AI19" t="s">
        <v>190</v>
      </c>
      <c r="AJ19" t="s">
        <v>190</v>
      </c>
      <c r="AK19" t="s">
        <v>190</v>
      </c>
      <c r="AL19" t="s">
        <v>190</v>
      </c>
      <c r="AM19" t="s">
        <v>190</v>
      </c>
      <c r="AN19" t="s">
        <v>190</v>
      </c>
      <c r="AO19" t="s">
        <v>190</v>
      </c>
      <c r="AP19" t="s">
        <v>190</v>
      </c>
      <c r="AQ19" t="s">
        <v>190</v>
      </c>
      <c r="AR19">
        <v>1543.8522388696699</v>
      </c>
      <c r="AS19">
        <v>92.380889042675904</v>
      </c>
      <c r="AT19" t="s">
        <v>190</v>
      </c>
    </row>
    <row r="20" spans="1:46" x14ac:dyDescent="0.25">
      <c r="A20">
        <v>19</v>
      </c>
      <c r="B20">
        <v>19</v>
      </c>
      <c r="C20">
        <v>2003</v>
      </c>
      <c r="D20" t="s">
        <v>35</v>
      </c>
      <c r="E20" t="s">
        <v>190</v>
      </c>
      <c r="F20" t="s">
        <v>21</v>
      </c>
      <c r="G20">
        <v>1.8</v>
      </c>
      <c r="H20" t="s">
        <v>268</v>
      </c>
      <c r="I20" s="8">
        <v>37778</v>
      </c>
      <c r="J20">
        <v>0.8</v>
      </c>
      <c r="K20" t="s">
        <v>190</v>
      </c>
      <c r="L20" t="s">
        <v>190</v>
      </c>
      <c r="M20" t="s">
        <v>190</v>
      </c>
      <c r="N20" t="s">
        <v>29</v>
      </c>
      <c r="O20" t="s">
        <v>83</v>
      </c>
      <c r="P20" t="s">
        <v>87</v>
      </c>
      <c r="Q20">
        <v>14</v>
      </c>
      <c r="R20">
        <v>7.7779999999999996</v>
      </c>
      <c r="S20" t="s">
        <v>30</v>
      </c>
      <c r="T20">
        <v>7778</v>
      </c>
      <c r="U20">
        <v>1544.48366013072</v>
      </c>
      <c r="V20" t="s">
        <v>190</v>
      </c>
      <c r="W20" t="s">
        <v>190</v>
      </c>
      <c r="X20" t="s">
        <v>190</v>
      </c>
      <c r="Y20" t="s">
        <v>190</v>
      </c>
      <c r="Z20" t="s">
        <v>190</v>
      </c>
      <c r="AA20" t="s">
        <v>190</v>
      </c>
      <c r="AB20" t="s">
        <v>190</v>
      </c>
      <c r="AC20" t="s">
        <v>190</v>
      </c>
      <c r="AD20" t="s">
        <v>190</v>
      </c>
      <c r="AE20" t="s">
        <v>190</v>
      </c>
      <c r="AF20" t="s">
        <v>190</v>
      </c>
      <c r="AG20" t="s">
        <v>190</v>
      </c>
      <c r="AH20" t="s">
        <v>190</v>
      </c>
      <c r="AI20" t="s">
        <v>190</v>
      </c>
      <c r="AJ20" t="s">
        <v>190</v>
      </c>
      <c r="AK20" t="s">
        <v>190</v>
      </c>
      <c r="AL20" t="s">
        <v>190</v>
      </c>
      <c r="AM20" t="s">
        <v>190</v>
      </c>
      <c r="AN20" t="s">
        <v>190</v>
      </c>
      <c r="AO20" t="s">
        <v>190</v>
      </c>
      <c r="AP20" t="s">
        <v>190</v>
      </c>
      <c r="AQ20" t="s">
        <v>190</v>
      </c>
      <c r="AR20">
        <v>720.46437813917703</v>
      </c>
      <c r="AS20">
        <v>43.111081553248702</v>
      </c>
      <c r="AT20" t="s">
        <v>190</v>
      </c>
    </row>
    <row r="21" spans="1:46" x14ac:dyDescent="0.25">
      <c r="A21">
        <v>20</v>
      </c>
      <c r="B21">
        <v>20</v>
      </c>
      <c r="C21">
        <v>2003</v>
      </c>
      <c r="D21" t="s">
        <v>35</v>
      </c>
      <c r="E21" t="s">
        <v>190</v>
      </c>
      <c r="F21" t="s">
        <v>21</v>
      </c>
      <c r="G21">
        <v>1.8</v>
      </c>
      <c r="H21" t="s">
        <v>268</v>
      </c>
      <c r="I21" s="8">
        <v>37831</v>
      </c>
      <c r="J21">
        <v>0.8</v>
      </c>
      <c r="K21" t="s">
        <v>190</v>
      </c>
      <c r="L21" t="s">
        <v>190</v>
      </c>
      <c r="M21" t="s">
        <v>190</v>
      </c>
      <c r="N21" t="s">
        <v>269</v>
      </c>
      <c r="O21" t="s">
        <v>84</v>
      </c>
      <c r="P21" t="s">
        <v>87</v>
      </c>
      <c r="Q21">
        <v>33</v>
      </c>
      <c r="R21">
        <v>18.332999999999998</v>
      </c>
      <c r="S21" t="s">
        <v>31</v>
      </c>
      <c r="T21">
        <v>18333</v>
      </c>
      <c r="U21">
        <v>146.666666666667</v>
      </c>
      <c r="V21" t="s">
        <v>190</v>
      </c>
      <c r="W21" t="s">
        <v>190</v>
      </c>
      <c r="X21" t="s">
        <v>190</v>
      </c>
      <c r="Y21" t="s">
        <v>190</v>
      </c>
      <c r="Z21" t="s">
        <v>190</v>
      </c>
      <c r="AA21" t="s">
        <v>190</v>
      </c>
      <c r="AB21" t="s">
        <v>190</v>
      </c>
      <c r="AC21" t="s">
        <v>190</v>
      </c>
      <c r="AD21" t="s">
        <v>190</v>
      </c>
      <c r="AE21" t="s">
        <v>190</v>
      </c>
      <c r="AF21" t="s">
        <v>190</v>
      </c>
      <c r="AG21" t="s">
        <v>190</v>
      </c>
      <c r="AH21" t="s">
        <v>190</v>
      </c>
      <c r="AI21" t="s">
        <v>190</v>
      </c>
      <c r="AJ21" t="s">
        <v>190</v>
      </c>
      <c r="AK21" t="s">
        <v>190</v>
      </c>
      <c r="AL21" t="s">
        <v>190</v>
      </c>
      <c r="AM21" t="s">
        <v>190</v>
      </c>
      <c r="AN21" t="s">
        <v>190</v>
      </c>
      <c r="AO21" t="s">
        <v>190</v>
      </c>
      <c r="AP21" t="s">
        <v>190</v>
      </c>
      <c r="AQ21" t="s">
        <v>190</v>
      </c>
      <c r="AR21">
        <v>46.7177333333333</v>
      </c>
      <c r="AS21">
        <v>11.366666666666699</v>
      </c>
      <c r="AT21" t="s">
        <v>190</v>
      </c>
    </row>
    <row r="22" spans="1:46" x14ac:dyDescent="0.25">
      <c r="A22">
        <v>21</v>
      </c>
      <c r="B22">
        <v>21</v>
      </c>
      <c r="C22">
        <v>2003</v>
      </c>
      <c r="D22" t="s">
        <v>35</v>
      </c>
      <c r="E22" t="s">
        <v>190</v>
      </c>
      <c r="F22" t="s">
        <v>21</v>
      </c>
      <c r="G22">
        <v>1.8</v>
      </c>
      <c r="H22" t="s">
        <v>268</v>
      </c>
      <c r="I22" s="8">
        <v>37814</v>
      </c>
      <c r="J22">
        <v>1</v>
      </c>
      <c r="K22" t="s">
        <v>190</v>
      </c>
      <c r="L22" t="s">
        <v>190</v>
      </c>
      <c r="M22" t="s">
        <v>190</v>
      </c>
      <c r="N22" t="s">
        <v>29</v>
      </c>
      <c r="O22" t="s">
        <v>83</v>
      </c>
      <c r="P22" t="s">
        <v>87</v>
      </c>
      <c r="Q22">
        <v>12</v>
      </c>
      <c r="R22">
        <v>6.6669999999999998</v>
      </c>
      <c r="S22" t="s">
        <v>30</v>
      </c>
      <c r="T22">
        <v>6667</v>
      </c>
      <c r="U22">
        <v>1323.8431372549001</v>
      </c>
      <c r="V22" t="s">
        <v>190</v>
      </c>
      <c r="W22" t="s">
        <v>190</v>
      </c>
      <c r="X22" t="s">
        <v>190</v>
      </c>
      <c r="Y22" t="s">
        <v>190</v>
      </c>
      <c r="Z22" t="s">
        <v>190</v>
      </c>
      <c r="AA22" t="s">
        <v>190</v>
      </c>
      <c r="AB22" t="s">
        <v>190</v>
      </c>
      <c r="AC22" t="s">
        <v>190</v>
      </c>
      <c r="AD22" t="s">
        <v>190</v>
      </c>
      <c r="AE22" t="s">
        <v>190</v>
      </c>
      <c r="AF22" t="s">
        <v>190</v>
      </c>
      <c r="AG22" t="s">
        <v>190</v>
      </c>
      <c r="AH22" t="s">
        <v>190</v>
      </c>
      <c r="AI22" t="s">
        <v>190</v>
      </c>
      <c r="AJ22" t="s">
        <v>190</v>
      </c>
      <c r="AK22" t="s">
        <v>190</v>
      </c>
      <c r="AL22" t="s">
        <v>190</v>
      </c>
      <c r="AM22" t="s">
        <v>190</v>
      </c>
      <c r="AN22" t="s">
        <v>190</v>
      </c>
      <c r="AO22" t="s">
        <v>190</v>
      </c>
      <c r="AP22" t="s">
        <v>190</v>
      </c>
      <c r="AQ22" t="s">
        <v>190</v>
      </c>
      <c r="AR22">
        <v>617.54089554786594</v>
      </c>
      <c r="AS22">
        <v>36.952355617070303</v>
      </c>
      <c r="AT22" t="s">
        <v>190</v>
      </c>
    </row>
    <row r="23" spans="1:46" x14ac:dyDescent="0.25">
      <c r="A23">
        <v>22</v>
      </c>
      <c r="B23">
        <v>22</v>
      </c>
      <c r="C23">
        <v>2003</v>
      </c>
      <c r="D23" t="s">
        <v>35</v>
      </c>
      <c r="E23" t="s">
        <v>190</v>
      </c>
      <c r="F23" t="s">
        <v>21</v>
      </c>
      <c r="G23">
        <v>1.8</v>
      </c>
      <c r="H23" t="s">
        <v>32</v>
      </c>
      <c r="I23" s="8">
        <v>37728</v>
      </c>
      <c r="J23">
        <v>0.8</v>
      </c>
      <c r="K23" t="s">
        <v>190</v>
      </c>
      <c r="L23" t="s">
        <v>190</v>
      </c>
      <c r="M23" t="s">
        <v>190</v>
      </c>
      <c r="N23" t="s">
        <v>33</v>
      </c>
      <c r="O23" t="s">
        <v>190</v>
      </c>
      <c r="P23" t="s">
        <v>190</v>
      </c>
      <c r="Q23">
        <v>1</v>
      </c>
      <c r="R23">
        <v>0.55600000000000005</v>
      </c>
      <c r="S23" t="s">
        <v>34</v>
      </c>
      <c r="T23" t="s">
        <v>190</v>
      </c>
      <c r="U23" t="s">
        <v>190</v>
      </c>
      <c r="V23" t="s">
        <v>190</v>
      </c>
      <c r="W23" t="s">
        <v>190</v>
      </c>
      <c r="X23" t="s">
        <v>190</v>
      </c>
      <c r="Y23" t="s">
        <v>190</v>
      </c>
      <c r="Z23" t="s">
        <v>190</v>
      </c>
      <c r="AA23" t="s">
        <v>190</v>
      </c>
      <c r="AB23" t="s">
        <v>190</v>
      </c>
      <c r="AC23" t="s">
        <v>190</v>
      </c>
      <c r="AD23" t="s">
        <v>190</v>
      </c>
      <c r="AE23" t="s">
        <v>190</v>
      </c>
      <c r="AF23" t="s">
        <v>190</v>
      </c>
      <c r="AG23" t="s">
        <v>190</v>
      </c>
      <c r="AH23" t="s">
        <v>190</v>
      </c>
      <c r="AI23" t="s">
        <v>190</v>
      </c>
      <c r="AJ23" t="s">
        <v>190</v>
      </c>
      <c r="AK23" t="s">
        <v>190</v>
      </c>
      <c r="AL23" t="s">
        <v>190</v>
      </c>
      <c r="AM23" t="s">
        <v>190</v>
      </c>
      <c r="AN23" t="s">
        <v>190</v>
      </c>
      <c r="AO23" t="s">
        <v>190</v>
      </c>
      <c r="AP23" t="s">
        <v>190</v>
      </c>
      <c r="AQ23" t="s">
        <v>190</v>
      </c>
      <c r="AR23" t="s">
        <v>190</v>
      </c>
      <c r="AS23" t="s">
        <v>190</v>
      </c>
      <c r="AT23" t="s">
        <v>190</v>
      </c>
    </row>
    <row r="24" spans="1:46" x14ac:dyDescent="0.25">
      <c r="A24">
        <v>23</v>
      </c>
      <c r="B24">
        <v>23</v>
      </c>
      <c r="C24">
        <v>2003</v>
      </c>
      <c r="D24" t="s">
        <v>36</v>
      </c>
      <c r="E24" t="s">
        <v>190</v>
      </c>
      <c r="F24" t="s">
        <v>37</v>
      </c>
      <c r="G24">
        <v>1.8</v>
      </c>
      <c r="H24" t="s">
        <v>22</v>
      </c>
      <c r="I24" s="8">
        <v>37756</v>
      </c>
      <c r="J24">
        <v>0.7</v>
      </c>
      <c r="K24" t="s">
        <v>190</v>
      </c>
      <c r="L24">
        <v>1</v>
      </c>
      <c r="M24" s="8">
        <v>37775</v>
      </c>
      <c r="N24" t="s">
        <v>89</v>
      </c>
      <c r="O24" t="s">
        <v>190</v>
      </c>
      <c r="P24" t="s">
        <v>86</v>
      </c>
      <c r="Q24">
        <v>18</v>
      </c>
      <c r="R24">
        <v>10</v>
      </c>
      <c r="S24" t="s">
        <v>24</v>
      </c>
      <c r="T24" t="s">
        <v>190</v>
      </c>
      <c r="U24">
        <v>10000</v>
      </c>
      <c r="V24" t="s">
        <v>190</v>
      </c>
      <c r="W24" t="s">
        <v>190</v>
      </c>
      <c r="X24" t="s">
        <v>190</v>
      </c>
      <c r="Y24" t="s">
        <v>190</v>
      </c>
      <c r="Z24" t="s">
        <v>190</v>
      </c>
      <c r="AA24" t="s">
        <v>190</v>
      </c>
      <c r="AB24" t="s">
        <v>190</v>
      </c>
      <c r="AC24" t="s">
        <v>190</v>
      </c>
      <c r="AD24" t="s">
        <v>190</v>
      </c>
      <c r="AE24" t="s">
        <v>190</v>
      </c>
      <c r="AF24" t="s">
        <v>190</v>
      </c>
      <c r="AG24" t="s">
        <v>190</v>
      </c>
      <c r="AH24" t="s">
        <v>190</v>
      </c>
      <c r="AI24" t="s">
        <v>190</v>
      </c>
      <c r="AJ24" t="s">
        <v>190</v>
      </c>
      <c r="AK24" t="s">
        <v>190</v>
      </c>
      <c r="AL24" t="s">
        <v>190</v>
      </c>
      <c r="AM24" t="s">
        <v>190</v>
      </c>
      <c r="AN24" t="s">
        <v>190</v>
      </c>
      <c r="AO24" t="s">
        <v>190</v>
      </c>
      <c r="AP24" t="s">
        <v>190</v>
      </c>
      <c r="AQ24" t="s">
        <v>190</v>
      </c>
      <c r="AR24">
        <v>4145.9714290000002</v>
      </c>
      <c r="AS24">
        <v>265.75</v>
      </c>
      <c r="AT24">
        <v>19</v>
      </c>
    </row>
    <row r="25" spans="1:46" x14ac:dyDescent="0.25">
      <c r="A25">
        <v>24</v>
      </c>
      <c r="B25">
        <v>24</v>
      </c>
      <c r="C25">
        <v>2003</v>
      </c>
      <c r="D25" t="s">
        <v>36</v>
      </c>
      <c r="E25" t="s">
        <v>190</v>
      </c>
      <c r="F25" t="s">
        <v>37</v>
      </c>
      <c r="G25">
        <v>1.8</v>
      </c>
      <c r="H25" t="s">
        <v>22</v>
      </c>
      <c r="I25" s="8">
        <v>37793</v>
      </c>
      <c r="J25">
        <v>0.4</v>
      </c>
      <c r="K25" t="s">
        <v>190</v>
      </c>
      <c r="L25">
        <v>2</v>
      </c>
      <c r="M25" s="8">
        <v>37796</v>
      </c>
      <c r="N25" t="s">
        <v>27</v>
      </c>
      <c r="O25" t="s">
        <v>190</v>
      </c>
      <c r="P25" t="s">
        <v>86</v>
      </c>
      <c r="Q25">
        <v>14</v>
      </c>
      <c r="R25">
        <v>7.7779999999999996</v>
      </c>
      <c r="S25" t="s">
        <v>24</v>
      </c>
      <c r="T25" t="s">
        <v>190</v>
      </c>
      <c r="U25">
        <v>7777.7777777777801</v>
      </c>
      <c r="V25" t="s">
        <v>190</v>
      </c>
      <c r="W25" t="s">
        <v>190</v>
      </c>
      <c r="X25" t="s">
        <v>190</v>
      </c>
      <c r="Y25" t="s">
        <v>190</v>
      </c>
      <c r="Z25" t="s">
        <v>190</v>
      </c>
      <c r="AA25" t="s">
        <v>190</v>
      </c>
      <c r="AB25" t="s">
        <v>190</v>
      </c>
      <c r="AC25" t="s">
        <v>190</v>
      </c>
      <c r="AD25" t="s">
        <v>190</v>
      </c>
      <c r="AE25" t="s">
        <v>190</v>
      </c>
      <c r="AF25" t="s">
        <v>190</v>
      </c>
      <c r="AG25" t="s">
        <v>190</v>
      </c>
      <c r="AH25" t="s">
        <v>190</v>
      </c>
      <c r="AI25" t="s">
        <v>190</v>
      </c>
      <c r="AJ25" t="s">
        <v>190</v>
      </c>
      <c r="AK25" t="s">
        <v>190</v>
      </c>
      <c r="AL25" t="s">
        <v>190</v>
      </c>
      <c r="AM25" t="s">
        <v>190</v>
      </c>
      <c r="AN25" t="s">
        <v>190</v>
      </c>
      <c r="AO25" t="s">
        <v>190</v>
      </c>
      <c r="AP25" t="s">
        <v>190</v>
      </c>
      <c r="AQ25" t="s">
        <v>190</v>
      </c>
      <c r="AR25">
        <v>3224.6444447777799</v>
      </c>
      <c r="AS25">
        <v>206.694444444444</v>
      </c>
      <c r="AT25">
        <v>3</v>
      </c>
    </row>
    <row r="26" spans="1:46" x14ac:dyDescent="0.25">
      <c r="A26">
        <v>25</v>
      </c>
      <c r="B26">
        <v>25</v>
      </c>
      <c r="C26">
        <v>2003</v>
      </c>
      <c r="D26" t="s">
        <v>36</v>
      </c>
      <c r="E26" t="s">
        <v>190</v>
      </c>
      <c r="F26" t="s">
        <v>37</v>
      </c>
      <c r="G26">
        <v>1.8</v>
      </c>
      <c r="H26" t="s">
        <v>22</v>
      </c>
      <c r="I26" s="8">
        <v>37776</v>
      </c>
      <c r="J26">
        <v>1.34</v>
      </c>
      <c r="K26" t="s">
        <v>190</v>
      </c>
      <c r="L26">
        <v>2</v>
      </c>
      <c r="M26" s="8">
        <v>37777</v>
      </c>
      <c r="N26" t="s">
        <v>23</v>
      </c>
      <c r="O26" t="s">
        <v>190</v>
      </c>
      <c r="P26" t="s">
        <v>85</v>
      </c>
      <c r="Q26">
        <v>31</v>
      </c>
      <c r="R26">
        <v>17.222000000000001</v>
      </c>
      <c r="S26" t="s">
        <v>24</v>
      </c>
      <c r="T26" t="s">
        <v>190</v>
      </c>
      <c r="U26">
        <v>1481.1111111111099</v>
      </c>
      <c r="V26" t="s">
        <v>190</v>
      </c>
      <c r="W26" t="s">
        <v>190</v>
      </c>
      <c r="X26" t="s">
        <v>190</v>
      </c>
      <c r="Y26" t="s">
        <v>190</v>
      </c>
      <c r="Z26" t="s">
        <v>190</v>
      </c>
      <c r="AA26" t="s">
        <v>190</v>
      </c>
      <c r="AB26" t="s">
        <v>190</v>
      </c>
      <c r="AC26" t="s">
        <v>190</v>
      </c>
      <c r="AD26" t="s">
        <v>190</v>
      </c>
      <c r="AE26" t="s">
        <v>190</v>
      </c>
      <c r="AF26" t="s">
        <v>190</v>
      </c>
      <c r="AG26" t="s">
        <v>190</v>
      </c>
      <c r="AH26" t="s">
        <v>190</v>
      </c>
      <c r="AI26" t="s">
        <v>190</v>
      </c>
      <c r="AJ26" t="s">
        <v>190</v>
      </c>
      <c r="AK26" t="s">
        <v>190</v>
      </c>
      <c r="AL26" t="s">
        <v>190</v>
      </c>
      <c r="AM26" t="s">
        <v>190</v>
      </c>
      <c r="AN26" t="s">
        <v>190</v>
      </c>
      <c r="AO26" t="s">
        <v>190</v>
      </c>
      <c r="AP26" t="s">
        <v>190</v>
      </c>
      <c r="AQ26" t="s">
        <v>190</v>
      </c>
      <c r="AR26">
        <v>614.06443498411102</v>
      </c>
      <c r="AS26">
        <v>39.360527777777797</v>
      </c>
      <c r="AT26">
        <v>1</v>
      </c>
    </row>
    <row r="27" spans="1:46" x14ac:dyDescent="0.25">
      <c r="A27">
        <v>26</v>
      </c>
      <c r="B27">
        <v>26</v>
      </c>
      <c r="C27">
        <v>2003</v>
      </c>
      <c r="D27" t="s">
        <v>36</v>
      </c>
      <c r="E27" t="s">
        <v>190</v>
      </c>
      <c r="F27" t="s">
        <v>37</v>
      </c>
      <c r="G27">
        <v>1.8</v>
      </c>
      <c r="H27" t="s">
        <v>22</v>
      </c>
      <c r="I27" s="8">
        <v>37799</v>
      </c>
      <c r="J27">
        <v>1.34</v>
      </c>
      <c r="K27" t="s">
        <v>190</v>
      </c>
      <c r="L27">
        <v>2</v>
      </c>
      <c r="M27" s="8">
        <v>37808</v>
      </c>
      <c r="N27" t="s">
        <v>27</v>
      </c>
      <c r="O27" t="s">
        <v>190</v>
      </c>
      <c r="P27" t="s">
        <v>86</v>
      </c>
      <c r="Q27">
        <v>15.6</v>
      </c>
      <c r="R27">
        <v>8.6669999999999998</v>
      </c>
      <c r="S27" t="s">
        <v>24</v>
      </c>
      <c r="T27" t="s">
        <v>190</v>
      </c>
      <c r="U27">
        <v>8666.6666666666697</v>
      </c>
      <c r="V27" t="s">
        <v>190</v>
      </c>
      <c r="W27" t="s">
        <v>190</v>
      </c>
      <c r="X27" t="s">
        <v>190</v>
      </c>
      <c r="Y27" t="s">
        <v>190</v>
      </c>
      <c r="Z27" t="s">
        <v>190</v>
      </c>
      <c r="AA27" t="s">
        <v>190</v>
      </c>
      <c r="AB27" t="s">
        <v>190</v>
      </c>
      <c r="AC27" t="s">
        <v>190</v>
      </c>
      <c r="AD27" t="s">
        <v>190</v>
      </c>
      <c r="AE27" t="s">
        <v>190</v>
      </c>
      <c r="AF27" t="s">
        <v>190</v>
      </c>
      <c r="AG27" t="s">
        <v>190</v>
      </c>
      <c r="AH27" t="s">
        <v>190</v>
      </c>
      <c r="AI27" t="s">
        <v>190</v>
      </c>
      <c r="AJ27" t="s">
        <v>190</v>
      </c>
      <c r="AK27" t="s">
        <v>190</v>
      </c>
      <c r="AL27" t="s">
        <v>190</v>
      </c>
      <c r="AM27" t="s">
        <v>190</v>
      </c>
      <c r="AN27" t="s">
        <v>190</v>
      </c>
      <c r="AO27" t="s">
        <v>190</v>
      </c>
      <c r="AP27" t="s">
        <v>190</v>
      </c>
      <c r="AQ27" t="s">
        <v>190</v>
      </c>
      <c r="AR27">
        <v>3593.1752384666702</v>
      </c>
      <c r="AS27">
        <v>230.316666666667</v>
      </c>
      <c r="AT27">
        <v>9</v>
      </c>
    </row>
    <row r="28" spans="1:46" x14ac:dyDescent="0.25">
      <c r="A28">
        <v>27</v>
      </c>
      <c r="B28">
        <v>27</v>
      </c>
      <c r="C28">
        <v>2003</v>
      </c>
      <c r="D28" t="s">
        <v>36</v>
      </c>
      <c r="E28" t="s">
        <v>190</v>
      </c>
      <c r="F28" t="s">
        <v>37</v>
      </c>
      <c r="G28">
        <v>1.8</v>
      </c>
      <c r="H28" t="s">
        <v>22</v>
      </c>
      <c r="I28" s="8">
        <v>37845</v>
      </c>
      <c r="J28">
        <v>1.8</v>
      </c>
      <c r="K28" t="s">
        <v>190</v>
      </c>
      <c r="L28">
        <v>3</v>
      </c>
      <c r="M28" s="8">
        <v>37846</v>
      </c>
      <c r="N28" t="s">
        <v>25</v>
      </c>
      <c r="O28" t="s">
        <v>190</v>
      </c>
      <c r="P28" t="s">
        <v>85</v>
      </c>
      <c r="Q28">
        <v>4</v>
      </c>
      <c r="R28">
        <v>2.222</v>
      </c>
      <c r="S28" t="s">
        <v>24</v>
      </c>
      <c r="T28" t="s">
        <v>190</v>
      </c>
      <c r="U28">
        <v>82.2222222222222</v>
      </c>
      <c r="V28" t="s">
        <v>190</v>
      </c>
      <c r="W28" t="s">
        <v>190</v>
      </c>
      <c r="X28" t="s">
        <v>190</v>
      </c>
      <c r="Y28" t="s">
        <v>190</v>
      </c>
      <c r="Z28" t="s">
        <v>190</v>
      </c>
      <c r="AA28" t="s">
        <v>190</v>
      </c>
      <c r="AB28" t="s">
        <v>190</v>
      </c>
      <c r="AC28" t="s">
        <v>190</v>
      </c>
      <c r="AD28" t="s">
        <v>190</v>
      </c>
      <c r="AE28" t="s">
        <v>190</v>
      </c>
      <c r="AF28" t="s">
        <v>190</v>
      </c>
      <c r="AG28" t="s">
        <v>190</v>
      </c>
      <c r="AH28" t="s">
        <v>190</v>
      </c>
      <c r="AI28" t="s">
        <v>190</v>
      </c>
      <c r="AJ28" t="s">
        <v>190</v>
      </c>
      <c r="AK28" t="s">
        <v>190</v>
      </c>
      <c r="AL28" t="s">
        <v>190</v>
      </c>
      <c r="AM28" t="s">
        <v>190</v>
      </c>
      <c r="AN28" t="s">
        <v>190</v>
      </c>
      <c r="AO28" t="s">
        <v>190</v>
      </c>
      <c r="AP28" t="s">
        <v>190</v>
      </c>
      <c r="AQ28" t="s">
        <v>190</v>
      </c>
      <c r="AR28">
        <v>34.0890984162222</v>
      </c>
      <c r="AS28">
        <v>2.18505555555556</v>
      </c>
      <c r="AT28">
        <v>1</v>
      </c>
    </row>
    <row r="29" spans="1:46" x14ac:dyDescent="0.25">
      <c r="A29">
        <v>28</v>
      </c>
      <c r="B29">
        <v>28</v>
      </c>
      <c r="C29">
        <v>2003</v>
      </c>
      <c r="D29" t="s">
        <v>36</v>
      </c>
      <c r="E29" t="s">
        <v>190</v>
      </c>
      <c r="F29" t="s">
        <v>37</v>
      </c>
      <c r="G29">
        <v>1.8</v>
      </c>
      <c r="H29" t="s">
        <v>22</v>
      </c>
      <c r="I29" s="8">
        <v>37889</v>
      </c>
      <c r="J29">
        <v>1.8</v>
      </c>
      <c r="K29" t="s">
        <v>190</v>
      </c>
      <c r="L29">
        <v>4</v>
      </c>
      <c r="M29" s="8">
        <v>37897</v>
      </c>
      <c r="N29" t="s">
        <v>28</v>
      </c>
      <c r="O29" t="s">
        <v>190</v>
      </c>
      <c r="P29" t="s">
        <v>86</v>
      </c>
      <c r="Q29">
        <v>19</v>
      </c>
      <c r="R29">
        <v>10.555999999999999</v>
      </c>
      <c r="S29" t="s">
        <v>24</v>
      </c>
      <c r="T29" t="s">
        <v>190</v>
      </c>
      <c r="U29">
        <v>10555.5555555556</v>
      </c>
      <c r="V29" t="s">
        <v>190</v>
      </c>
      <c r="W29" t="s">
        <v>190</v>
      </c>
      <c r="X29" t="s">
        <v>190</v>
      </c>
      <c r="Y29" t="s">
        <v>190</v>
      </c>
      <c r="Z29" t="s">
        <v>190</v>
      </c>
      <c r="AA29" t="s">
        <v>190</v>
      </c>
      <c r="AB29" t="s">
        <v>190</v>
      </c>
      <c r="AC29" t="s">
        <v>190</v>
      </c>
      <c r="AD29" t="s">
        <v>190</v>
      </c>
      <c r="AE29" t="s">
        <v>190</v>
      </c>
      <c r="AF29" t="s">
        <v>190</v>
      </c>
      <c r="AG29" t="s">
        <v>190</v>
      </c>
      <c r="AH29" t="s">
        <v>190</v>
      </c>
      <c r="AI29" t="s">
        <v>190</v>
      </c>
      <c r="AJ29" t="s">
        <v>190</v>
      </c>
      <c r="AK29" t="s">
        <v>190</v>
      </c>
      <c r="AL29" t="s">
        <v>190</v>
      </c>
      <c r="AM29" t="s">
        <v>190</v>
      </c>
      <c r="AN29" t="s">
        <v>190</v>
      </c>
      <c r="AO29" t="s">
        <v>190</v>
      </c>
      <c r="AP29" t="s">
        <v>190</v>
      </c>
      <c r="AQ29" t="s">
        <v>190</v>
      </c>
      <c r="AR29">
        <v>4376.3031750555601</v>
      </c>
      <c r="AS29">
        <v>280.51388888888903</v>
      </c>
      <c r="AT29">
        <v>8</v>
      </c>
    </row>
    <row r="30" spans="1:46" x14ac:dyDescent="0.25">
      <c r="A30">
        <v>29</v>
      </c>
      <c r="B30">
        <v>29</v>
      </c>
      <c r="C30">
        <v>2003</v>
      </c>
      <c r="D30" t="s">
        <v>36</v>
      </c>
      <c r="E30" t="s">
        <v>190</v>
      </c>
      <c r="F30" t="s">
        <v>37</v>
      </c>
      <c r="G30">
        <v>1.8</v>
      </c>
      <c r="H30" t="s">
        <v>268</v>
      </c>
      <c r="I30" s="8">
        <v>37704</v>
      </c>
      <c r="J30">
        <v>1.74</v>
      </c>
      <c r="K30" t="s">
        <v>190</v>
      </c>
      <c r="L30" t="s">
        <v>190</v>
      </c>
      <c r="M30" t="s">
        <v>190</v>
      </c>
      <c r="N30" t="s">
        <v>29</v>
      </c>
      <c r="O30" t="s">
        <v>83</v>
      </c>
      <c r="P30" t="s">
        <v>87</v>
      </c>
      <c r="Q30">
        <v>16</v>
      </c>
      <c r="R30">
        <v>8.8889999999999993</v>
      </c>
      <c r="S30" t="s">
        <v>30</v>
      </c>
      <c r="T30">
        <v>8889</v>
      </c>
      <c r="U30">
        <v>1765.1241830065401</v>
      </c>
      <c r="V30" t="s">
        <v>190</v>
      </c>
      <c r="W30" t="s">
        <v>190</v>
      </c>
      <c r="X30" t="s">
        <v>190</v>
      </c>
      <c r="Y30" t="s">
        <v>190</v>
      </c>
      <c r="Z30" t="s">
        <v>190</v>
      </c>
      <c r="AA30" t="s">
        <v>190</v>
      </c>
      <c r="AB30" t="s">
        <v>190</v>
      </c>
      <c r="AC30" t="s">
        <v>190</v>
      </c>
      <c r="AD30" t="s">
        <v>190</v>
      </c>
      <c r="AE30" t="s">
        <v>190</v>
      </c>
      <c r="AF30" t="s">
        <v>190</v>
      </c>
      <c r="AG30" t="s">
        <v>190</v>
      </c>
      <c r="AH30" t="s">
        <v>190</v>
      </c>
      <c r="AI30" t="s">
        <v>190</v>
      </c>
      <c r="AJ30" t="s">
        <v>190</v>
      </c>
      <c r="AK30" t="s">
        <v>190</v>
      </c>
      <c r="AL30" t="s">
        <v>190</v>
      </c>
      <c r="AM30" t="s">
        <v>190</v>
      </c>
      <c r="AN30" t="s">
        <v>190</v>
      </c>
      <c r="AO30" t="s">
        <v>190</v>
      </c>
      <c r="AP30" t="s">
        <v>190</v>
      </c>
      <c r="AQ30" t="s">
        <v>190</v>
      </c>
      <c r="AR30">
        <v>823.387860730488</v>
      </c>
      <c r="AS30">
        <v>49.269807489427102</v>
      </c>
      <c r="AT30" t="s">
        <v>190</v>
      </c>
    </row>
    <row r="31" spans="1:46" x14ac:dyDescent="0.25">
      <c r="A31">
        <v>30</v>
      </c>
      <c r="B31">
        <v>30</v>
      </c>
      <c r="C31">
        <v>2003</v>
      </c>
      <c r="D31" t="s">
        <v>36</v>
      </c>
      <c r="E31" t="s">
        <v>190</v>
      </c>
      <c r="F31" t="s">
        <v>37</v>
      </c>
      <c r="G31">
        <v>1.8</v>
      </c>
      <c r="H31" t="s">
        <v>268</v>
      </c>
      <c r="I31" s="8">
        <v>37818</v>
      </c>
      <c r="J31">
        <v>1.7</v>
      </c>
      <c r="K31" t="s">
        <v>190</v>
      </c>
      <c r="L31" t="s">
        <v>190</v>
      </c>
      <c r="M31" t="s">
        <v>190</v>
      </c>
      <c r="N31" t="s">
        <v>269</v>
      </c>
      <c r="O31" t="s">
        <v>84</v>
      </c>
      <c r="P31" t="s">
        <v>87</v>
      </c>
      <c r="Q31">
        <v>52</v>
      </c>
      <c r="R31">
        <v>28.888999999999999</v>
      </c>
      <c r="S31" t="s">
        <v>31</v>
      </c>
      <c r="T31">
        <v>28889</v>
      </c>
      <c r="U31">
        <v>231.111111111111</v>
      </c>
      <c r="V31" t="s">
        <v>190</v>
      </c>
      <c r="W31" t="s">
        <v>190</v>
      </c>
      <c r="X31" t="s">
        <v>190</v>
      </c>
      <c r="Y31" t="s">
        <v>190</v>
      </c>
      <c r="Z31" t="s">
        <v>190</v>
      </c>
      <c r="AA31" t="s">
        <v>190</v>
      </c>
      <c r="AB31" t="s">
        <v>190</v>
      </c>
      <c r="AC31" t="s">
        <v>190</v>
      </c>
      <c r="AD31" t="s">
        <v>190</v>
      </c>
      <c r="AE31" t="s">
        <v>190</v>
      </c>
      <c r="AF31" t="s">
        <v>190</v>
      </c>
      <c r="AG31" t="s">
        <v>190</v>
      </c>
      <c r="AH31" t="s">
        <v>190</v>
      </c>
      <c r="AI31" t="s">
        <v>190</v>
      </c>
      <c r="AJ31" t="s">
        <v>190</v>
      </c>
      <c r="AK31" t="s">
        <v>190</v>
      </c>
      <c r="AL31" t="s">
        <v>190</v>
      </c>
      <c r="AM31" t="s">
        <v>190</v>
      </c>
      <c r="AN31" t="s">
        <v>190</v>
      </c>
      <c r="AO31" t="s">
        <v>190</v>
      </c>
      <c r="AP31" t="s">
        <v>190</v>
      </c>
      <c r="AQ31" t="s">
        <v>190</v>
      </c>
      <c r="AR31">
        <v>73.615822222222207</v>
      </c>
      <c r="AS31">
        <v>17.911111111111101</v>
      </c>
      <c r="AT31" t="s">
        <v>190</v>
      </c>
    </row>
    <row r="32" spans="1:46" x14ac:dyDescent="0.25">
      <c r="A32">
        <v>31</v>
      </c>
      <c r="B32">
        <v>31</v>
      </c>
      <c r="C32">
        <v>2003</v>
      </c>
      <c r="D32" t="s">
        <v>36</v>
      </c>
      <c r="E32" t="s">
        <v>190</v>
      </c>
      <c r="F32" t="s">
        <v>37</v>
      </c>
      <c r="G32">
        <v>1.8</v>
      </c>
      <c r="H32" t="s">
        <v>268</v>
      </c>
      <c r="I32" s="8">
        <v>37851</v>
      </c>
      <c r="J32">
        <v>1.74</v>
      </c>
      <c r="K32" t="s">
        <v>190</v>
      </c>
      <c r="L32" t="s">
        <v>190</v>
      </c>
      <c r="M32" t="s">
        <v>190</v>
      </c>
      <c r="N32" t="s">
        <v>269</v>
      </c>
      <c r="O32" t="s">
        <v>84</v>
      </c>
      <c r="P32" t="s">
        <v>87</v>
      </c>
      <c r="Q32">
        <v>52</v>
      </c>
      <c r="R32">
        <v>28.888999999999999</v>
      </c>
      <c r="S32" t="s">
        <v>31</v>
      </c>
      <c r="T32">
        <v>28889</v>
      </c>
      <c r="U32">
        <v>231.111111111111</v>
      </c>
      <c r="V32" t="s">
        <v>190</v>
      </c>
      <c r="W32" t="s">
        <v>190</v>
      </c>
      <c r="X32" t="s">
        <v>190</v>
      </c>
      <c r="Y32" t="s">
        <v>190</v>
      </c>
      <c r="Z32" t="s">
        <v>190</v>
      </c>
      <c r="AA32" t="s">
        <v>190</v>
      </c>
      <c r="AB32" t="s">
        <v>190</v>
      </c>
      <c r="AC32" t="s">
        <v>190</v>
      </c>
      <c r="AD32" t="s">
        <v>190</v>
      </c>
      <c r="AE32" t="s">
        <v>190</v>
      </c>
      <c r="AF32" t="s">
        <v>190</v>
      </c>
      <c r="AG32" t="s">
        <v>190</v>
      </c>
      <c r="AH32" t="s">
        <v>190</v>
      </c>
      <c r="AI32" t="s">
        <v>190</v>
      </c>
      <c r="AJ32" t="s">
        <v>190</v>
      </c>
      <c r="AK32" t="s">
        <v>190</v>
      </c>
      <c r="AL32" t="s">
        <v>190</v>
      </c>
      <c r="AM32" t="s">
        <v>190</v>
      </c>
      <c r="AN32" t="s">
        <v>190</v>
      </c>
      <c r="AO32" t="s">
        <v>190</v>
      </c>
      <c r="AP32" t="s">
        <v>190</v>
      </c>
      <c r="AQ32" t="s">
        <v>190</v>
      </c>
      <c r="AR32">
        <v>73.615822222222207</v>
      </c>
      <c r="AS32">
        <v>17.911111111111101</v>
      </c>
      <c r="AT32" t="s">
        <v>190</v>
      </c>
    </row>
    <row r="33" spans="1:46" x14ac:dyDescent="0.25">
      <c r="A33">
        <v>32</v>
      </c>
      <c r="B33">
        <v>32</v>
      </c>
      <c r="C33">
        <v>2003</v>
      </c>
      <c r="D33" t="s">
        <v>36</v>
      </c>
      <c r="E33" t="s">
        <v>190</v>
      </c>
      <c r="F33" t="s">
        <v>37</v>
      </c>
      <c r="G33">
        <v>1.8</v>
      </c>
      <c r="H33" t="s">
        <v>32</v>
      </c>
      <c r="I33" s="8">
        <v>37728</v>
      </c>
      <c r="J33">
        <v>1.74</v>
      </c>
      <c r="K33" t="s">
        <v>190</v>
      </c>
      <c r="L33" t="s">
        <v>190</v>
      </c>
      <c r="M33" t="s">
        <v>190</v>
      </c>
      <c r="N33" t="s">
        <v>33</v>
      </c>
      <c r="O33" t="s">
        <v>190</v>
      </c>
      <c r="P33" t="s">
        <v>190</v>
      </c>
      <c r="Q33">
        <v>0.8</v>
      </c>
      <c r="R33">
        <v>0.44400000000000001</v>
      </c>
      <c r="S33" t="s">
        <v>34</v>
      </c>
      <c r="T33" t="s">
        <v>190</v>
      </c>
      <c r="U33" t="s">
        <v>190</v>
      </c>
      <c r="V33" t="s">
        <v>190</v>
      </c>
      <c r="W33" t="s">
        <v>190</v>
      </c>
      <c r="X33" t="s">
        <v>190</v>
      </c>
      <c r="Y33" t="s">
        <v>190</v>
      </c>
      <c r="Z33" t="s">
        <v>190</v>
      </c>
      <c r="AA33" t="s">
        <v>190</v>
      </c>
      <c r="AB33" t="s">
        <v>190</v>
      </c>
      <c r="AC33" t="s">
        <v>190</v>
      </c>
      <c r="AD33" t="s">
        <v>190</v>
      </c>
      <c r="AE33" t="s">
        <v>190</v>
      </c>
      <c r="AF33" t="s">
        <v>190</v>
      </c>
      <c r="AG33" t="s">
        <v>190</v>
      </c>
      <c r="AH33" t="s">
        <v>190</v>
      </c>
      <c r="AI33" t="s">
        <v>190</v>
      </c>
      <c r="AJ33" t="s">
        <v>190</v>
      </c>
      <c r="AK33" t="s">
        <v>190</v>
      </c>
      <c r="AL33" t="s">
        <v>190</v>
      </c>
      <c r="AM33" t="s">
        <v>190</v>
      </c>
      <c r="AN33" t="s">
        <v>190</v>
      </c>
      <c r="AO33" t="s">
        <v>190</v>
      </c>
      <c r="AP33" t="s">
        <v>190</v>
      </c>
      <c r="AQ33" t="s">
        <v>190</v>
      </c>
      <c r="AR33" t="s">
        <v>190</v>
      </c>
      <c r="AS33" t="s">
        <v>190</v>
      </c>
      <c r="AT33" t="s">
        <v>190</v>
      </c>
    </row>
    <row r="34" spans="1:46" x14ac:dyDescent="0.25">
      <c r="A34">
        <v>33</v>
      </c>
      <c r="B34">
        <v>33</v>
      </c>
      <c r="C34">
        <v>2004</v>
      </c>
      <c r="D34" t="s">
        <v>20</v>
      </c>
      <c r="E34" t="s">
        <v>190</v>
      </c>
      <c r="F34" t="s">
        <v>37</v>
      </c>
      <c r="G34">
        <v>1.53</v>
      </c>
      <c r="H34" t="s">
        <v>22</v>
      </c>
      <c r="I34" s="8">
        <v>38183</v>
      </c>
      <c r="J34">
        <v>1.53</v>
      </c>
      <c r="K34" t="s">
        <v>190</v>
      </c>
      <c r="L34">
        <v>1</v>
      </c>
      <c r="M34" s="8">
        <v>38185</v>
      </c>
      <c r="N34" t="s">
        <v>25</v>
      </c>
      <c r="O34" t="s">
        <v>190</v>
      </c>
      <c r="P34" t="s">
        <v>85</v>
      </c>
      <c r="Q34">
        <v>75</v>
      </c>
      <c r="R34">
        <v>49.02</v>
      </c>
      <c r="S34" t="s">
        <v>24</v>
      </c>
      <c r="T34" t="s">
        <v>190</v>
      </c>
      <c r="U34">
        <v>1813.72549019608</v>
      </c>
      <c r="V34" t="s">
        <v>190</v>
      </c>
      <c r="W34" t="s">
        <v>190</v>
      </c>
      <c r="X34" t="s">
        <v>190</v>
      </c>
      <c r="Y34" t="s">
        <v>190</v>
      </c>
      <c r="Z34" t="s">
        <v>190</v>
      </c>
      <c r="AA34" t="s">
        <v>190</v>
      </c>
      <c r="AB34" t="s">
        <v>190</v>
      </c>
      <c r="AC34" t="s">
        <v>190</v>
      </c>
      <c r="AD34" t="s">
        <v>190</v>
      </c>
      <c r="AE34" t="s">
        <v>190</v>
      </c>
      <c r="AF34" t="s">
        <v>190</v>
      </c>
      <c r="AG34" t="s">
        <v>190</v>
      </c>
      <c r="AH34" t="s">
        <v>190</v>
      </c>
      <c r="AI34" t="s">
        <v>190</v>
      </c>
      <c r="AJ34" t="s">
        <v>190</v>
      </c>
      <c r="AK34" t="s">
        <v>190</v>
      </c>
      <c r="AL34" t="s">
        <v>190</v>
      </c>
      <c r="AM34" t="s">
        <v>190</v>
      </c>
      <c r="AN34" t="s">
        <v>190</v>
      </c>
      <c r="AO34" t="s">
        <v>190</v>
      </c>
      <c r="AP34" t="s">
        <v>190</v>
      </c>
      <c r="AQ34" t="s">
        <v>190</v>
      </c>
      <c r="AR34">
        <v>751.96540624019599</v>
      </c>
      <c r="AS34">
        <v>48.199754901960802</v>
      </c>
      <c r="AT34">
        <v>2</v>
      </c>
    </row>
    <row r="35" spans="1:46" x14ac:dyDescent="0.25">
      <c r="A35">
        <v>34</v>
      </c>
      <c r="B35">
        <v>34</v>
      </c>
      <c r="C35">
        <v>2004</v>
      </c>
      <c r="D35" t="s">
        <v>20</v>
      </c>
      <c r="E35" t="s">
        <v>190</v>
      </c>
      <c r="F35" t="s">
        <v>37</v>
      </c>
      <c r="G35">
        <v>1.53</v>
      </c>
      <c r="H35" t="s">
        <v>22</v>
      </c>
      <c r="I35" s="8">
        <v>38238</v>
      </c>
      <c r="J35">
        <v>0.83</v>
      </c>
      <c r="K35" t="s">
        <v>190</v>
      </c>
      <c r="L35">
        <v>2</v>
      </c>
      <c r="M35" s="8">
        <v>38240</v>
      </c>
      <c r="N35" t="s">
        <v>28</v>
      </c>
      <c r="O35" t="s">
        <v>190</v>
      </c>
      <c r="P35" t="s">
        <v>86</v>
      </c>
      <c r="Q35">
        <v>10.3</v>
      </c>
      <c r="R35">
        <v>6.7320000000000002</v>
      </c>
      <c r="S35" t="s">
        <v>24</v>
      </c>
      <c r="T35" t="s">
        <v>190</v>
      </c>
      <c r="U35">
        <v>6732.0261437908503</v>
      </c>
      <c r="V35" t="s">
        <v>190</v>
      </c>
      <c r="W35" t="s">
        <v>190</v>
      </c>
      <c r="X35" t="s">
        <v>190</v>
      </c>
      <c r="Y35" t="s">
        <v>190</v>
      </c>
      <c r="Z35" t="s">
        <v>190</v>
      </c>
      <c r="AA35" t="s">
        <v>190</v>
      </c>
      <c r="AB35" t="s">
        <v>190</v>
      </c>
      <c r="AC35" t="s">
        <v>190</v>
      </c>
      <c r="AD35" t="s">
        <v>190</v>
      </c>
      <c r="AE35" t="s">
        <v>190</v>
      </c>
      <c r="AF35" t="s">
        <v>190</v>
      </c>
      <c r="AG35" t="s">
        <v>190</v>
      </c>
      <c r="AH35" t="s">
        <v>190</v>
      </c>
      <c r="AI35" t="s">
        <v>190</v>
      </c>
      <c r="AJ35" t="s">
        <v>190</v>
      </c>
      <c r="AK35" t="s">
        <v>190</v>
      </c>
      <c r="AL35" t="s">
        <v>190</v>
      </c>
      <c r="AM35" t="s">
        <v>190</v>
      </c>
      <c r="AN35" t="s">
        <v>190</v>
      </c>
      <c r="AO35" t="s">
        <v>190</v>
      </c>
      <c r="AP35" t="s">
        <v>190</v>
      </c>
      <c r="AQ35" t="s">
        <v>190</v>
      </c>
      <c r="AR35">
        <v>2791.0788051437899</v>
      </c>
      <c r="AS35">
        <v>178.90359477124201</v>
      </c>
      <c r="AT35">
        <v>2</v>
      </c>
    </row>
    <row r="36" spans="1:46" x14ac:dyDescent="0.25">
      <c r="A36">
        <v>35</v>
      </c>
      <c r="B36">
        <v>35</v>
      </c>
      <c r="C36">
        <v>2004</v>
      </c>
      <c r="D36" t="s">
        <v>20</v>
      </c>
      <c r="E36" t="s">
        <v>190</v>
      </c>
      <c r="F36" t="s">
        <v>37</v>
      </c>
      <c r="G36">
        <v>1.53</v>
      </c>
      <c r="H36" t="s">
        <v>22</v>
      </c>
      <c r="I36" s="8">
        <v>38243</v>
      </c>
      <c r="J36">
        <v>0.7</v>
      </c>
      <c r="K36" t="s">
        <v>190</v>
      </c>
      <c r="L36">
        <v>2</v>
      </c>
      <c r="M36" s="8">
        <v>38249</v>
      </c>
      <c r="N36" t="s">
        <v>28</v>
      </c>
      <c r="O36" t="s">
        <v>190</v>
      </c>
      <c r="P36" t="s">
        <v>86</v>
      </c>
      <c r="Q36">
        <v>30.6</v>
      </c>
      <c r="R36">
        <v>20</v>
      </c>
      <c r="S36" t="s">
        <v>24</v>
      </c>
      <c r="T36" t="s">
        <v>190</v>
      </c>
      <c r="U36">
        <v>20000</v>
      </c>
      <c r="V36" t="s">
        <v>190</v>
      </c>
      <c r="W36" t="s">
        <v>190</v>
      </c>
      <c r="X36" t="s">
        <v>190</v>
      </c>
      <c r="Y36" t="s">
        <v>190</v>
      </c>
      <c r="Z36" t="s">
        <v>190</v>
      </c>
      <c r="AA36" t="s">
        <v>190</v>
      </c>
      <c r="AB36" t="s">
        <v>190</v>
      </c>
      <c r="AC36" t="s">
        <v>190</v>
      </c>
      <c r="AD36" t="s">
        <v>190</v>
      </c>
      <c r="AE36" t="s">
        <v>190</v>
      </c>
      <c r="AF36" t="s">
        <v>190</v>
      </c>
      <c r="AG36" t="s">
        <v>190</v>
      </c>
      <c r="AH36" t="s">
        <v>190</v>
      </c>
      <c r="AI36" t="s">
        <v>190</v>
      </c>
      <c r="AJ36" t="s">
        <v>190</v>
      </c>
      <c r="AK36" t="s">
        <v>190</v>
      </c>
      <c r="AL36" t="s">
        <v>190</v>
      </c>
      <c r="AM36" t="s">
        <v>190</v>
      </c>
      <c r="AN36" t="s">
        <v>190</v>
      </c>
      <c r="AO36" t="s">
        <v>190</v>
      </c>
      <c r="AP36" t="s">
        <v>190</v>
      </c>
      <c r="AQ36" t="s">
        <v>190</v>
      </c>
      <c r="AR36">
        <v>8291.9428580000003</v>
      </c>
      <c r="AS36">
        <v>531.5</v>
      </c>
      <c r="AT36">
        <v>6</v>
      </c>
    </row>
    <row r="37" spans="1:46" x14ac:dyDescent="0.25">
      <c r="A37">
        <v>36</v>
      </c>
      <c r="B37">
        <v>36</v>
      </c>
      <c r="C37">
        <v>2004</v>
      </c>
      <c r="D37" t="s">
        <v>20</v>
      </c>
      <c r="E37" t="s">
        <v>190</v>
      </c>
      <c r="F37" t="s">
        <v>37</v>
      </c>
      <c r="G37">
        <v>1.53</v>
      </c>
      <c r="H37" t="s">
        <v>268</v>
      </c>
      <c r="I37" s="8">
        <v>38195</v>
      </c>
      <c r="J37">
        <v>1</v>
      </c>
      <c r="K37" t="s">
        <v>190</v>
      </c>
      <c r="L37" t="s">
        <v>190</v>
      </c>
      <c r="M37" t="s">
        <v>190</v>
      </c>
      <c r="N37" t="s">
        <v>270</v>
      </c>
      <c r="O37" t="s">
        <v>84</v>
      </c>
      <c r="P37" t="s">
        <v>87</v>
      </c>
      <c r="Q37">
        <v>75</v>
      </c>
      <c r="R37">
        <v>49.02</v>
      </c>
      <c r="S37" t="s">
        <v>31</v>
      </c>
      <c r="T37">
        <v>49020</v>
      </c>
      <c r="U37">
        <v>392.15686274509801</v>
      </c>
      <c r="V37" t="s">
        <v>190</v>
      </c>
      <c r="W37" t="s">
        <v>190</v>
      </c>
      <c r="X37" t="s">
        <v>190</v>
      </c>
      <c r="Y37" t="s">
        <v>190</v>
      </c>
      <c r="Z37" t="s">
        <v>190</v>
      </c>
      <c r="AA37" t="s">
        <v>190</v>
      </c>
      <c r="AB37" t="s">
        <v>190</v>
      </c>
      <c r="AC37" t="s">
        <v>190</v>
      </c>
      <c r="AD37" t="s">
        <v>190</v>
      </c>
      <c r="AE37" t="s">
        <v>190</v>
      </c>
      <c r="AF37" t="s">
        <v>190</v>
      </c>
      <c r="AG37" t="s">
        <v>190</v>
      </c>
      <c r="AH37" t="s">
        <v>190</v>
      </c>
      <c r="AI37" t="s">
        <v>190</v>
      </c>
      <c r="AJ37" t="s">
        <v>190</v>
      </c>
      <c r="AK37" t="s">
        <v>190</v>
      </c>
      <c r="AL37" t="s">
        <v>190</v>
      </c>
      <c r="AM37" t="s">
        <v>190</v>
      </c>
      <c r="AN37" t="s">
        <v>190</v>
      </c>
      <c r="AO37" t="s">
        <v>190</v>
      </c>
      <c r="AP37" t="s">
        <v>190</v>
      </c>
      <c r="AQ37" t="s">
        <v>190</v>
      </c>
      <c r="AR37">
        <v>124.913725490196</v>
      </c>
      <c r="AS37">
        <v>30.3921568627451</v>
      </c>
      <c r="AT37" t="s">
        <v>190</v>
      </c>
    </row>
    <row r="38" spans="1:46" x14ac:dyDescent="0.25">
      <c r="A38">
        <v>37</v>
      </c>
      <c r="B38">
        <v>37</v>
      </c>
      <c r="C38">
        <v>2004</v>
      </c>
      <c r="D38" t="s">
        <v>20</v>
      </c>
      <c r="E38" t="s">
        <v>190</v>
      </c>
      <c r="F38" t="s">
        <v>37</v>
      </c>
      <c r="G38">
        <v>1.53</v>
      </c>
      <c r="H38" t="s">
        <v>268</v>
      </c>
      <c r="I38" s="8">
        <v>38187</v>
      </c>
      <c r="J38">
        <v>1.53</v>
      </c>
      <c r="K38" t="s">
        <v>190</v>
      </c>
      <c r="L38" t="s">
        <v>190</v>
      </c>
      <c r="M38" t="s">
        <v>190</v>
      </c>
      <c r="N38" t="s">
        <v>29</v>
      </c>
      <c r="O38" t="s">
        <v>83</v>
      </c>
      <c r="P38" t="s">
        <v>87</v>
      </c>
      <c r="Q38">
        <v>20</v>
      </c>
      <c r="R38">
        <v>13.071999999999999</v>
      </c>
      <c r="S38" t="s">
        <v>30</v>
      </c>
      <c r="T38">
        <v>13072</v>
      </c>
      <c r="U38">
        <v>2595.77085736255</v>
      </c>
      <c r="V38" t="s">
        <v>190</v>
      </c>
      <c r="W38" t="s">
        <v>190</v>
      </c>
      <c r="X38" t="s">
        <v>190</v>
      </c>
      <c r="Y38" t="s">
        <v>190</v>
      </c>
      <c r="Z38" t="s">
        <v>190</v>
      </c>
      <c r="AA38" t="s">
        <v>190</v>
      </c>
      <c r="AB38" t="s">
        <v>190</v>
      </c>
      <c r="AC38" t="s">
        <v>190</v>
      </c>
      <c r="AD38" t="s">
        <v>190</v>
      </c>
      <c r="AE38" t="s">
        <v>190</v>
      </c>
      <c r="AF38" t="s">
        <v>190</v>
      </c>
      <c r="AG38" t="s">
        <v>190</v>
      </c>
      <c r="AH38" t="s">
        <v>190</v>
      </c>
      <c r="AI38" t="s">
        <v>190</v>
      </c>
      <c r="AJ38" t="s">
        <v>190</v>
      </c>
      <c r="AK38" t="s">
        <v>190</v>
      </c>
      <c r="AL38" t="s">
        <v>190</v>
      </c>
      <c r="AM38" t="s">
        <v>190</v>
      </c>
      <c r="AN38" t="s">
        <v>190</v>
      </c>
      <c r="AO38" t="s">
        <v>190</v>
      </c>
      <c r="AP38" t="s">
        <v>190</v>
      </c>
      <c r="AQ38" t="s">
        <v>190</v>
      </c>
      <c r="AR38">
        <v>1210.86450107425</v>
      </c>
      <c r="AS38">
        <v>72.455599249157501</v>
      </c>
      <c r="AT38" t="s">
        <v>190</v>
      </c>
    </row>
    <row r="39" spans="1:46" x14ac:dyDescent="0.25">
      <c r="A39">
        <v>38</v>
      </c>
      <c r="B39">
        <v>38</v>
      </c>
      <c r="C39">
        <v>2004</v>
      </c>
      <c r="D39" t="s">
        <v>20</v>
      </c>
      <c r="E39" t="s">
        <v>190</v>
      </c>
      <c r="F39" t="s">
        <v>37</v>
      </c>
      <c r="G39">
        <v>1.53</v>
      </c>
      <c r="H39" t="s">
        <v>268</v>
      </c>
      <c r="I39" s="8">
        <v>38251</v>
      </c>
      <c r="J39">
        <v>1.5</v>
      </c>
      <c r="K39" t="s">
        <v>190</v>
      </c>
      <c r="L39" t="s">
        <v>190</v>
      </c>
      <c r="M39" t="s">
        <v>190</v>
      </c>
      <c r="N39" t="s">
        <v>270</v>
      </c>
      <c r="O39" t="s">
        <v>84</v>
      </c>
      <c r="P39" t="s">
        <v>87</v>
      </c>
      <c r="Q39">
        <v>60</v>
      </c>
      <c r="R39">
        <v>39.216000000000001</v>
      </c>
      <c r="S39" t="s">
        <v>31</v>
      </c>
      <c r="T39">
        <v>39216</v>
      </c>
      <c r="U39">
        <v>313.725490196078</v>
      </c>
      <c r="V39" t="s">
        <v>190</v>
      </c>
      <c r="W39" t="s">
        <v>190</v>
      </c>
      <c r="X39" t="s">
        <v>190</v>
      </c>
      <c r="Y39" t="s">
        <v>190</v>
      </c>
      <c r="Z39" t="s">
        <v>190</v>
      </c>
      <c r="AA39" t="s">
        <v>190</v>
      </c>
      <c r="AB39" t="s">
        <v>190</v>
      </c>
      <c r="AC39" t="s">
        <v>190</v>
      </c>
      <c r="AD39" t="s">
        <v>190</v>
      </c>
      <c r="AE39" t="s">
        <v>190</v>
      </c>
      <c r="AF39" t="s">
        <v>190</v>
      </c>
      <c r="AG39" t="s">
        <v>190</v>
      </c>
      <c r="AH39" t="s">
        <v>190</v>
      </c>
      <c r="AI39" t="s">
        <v>190</v>
      </c>
      <c r="AJ39" t="s">
        <v>190</v>
      </c>
      <c r="AK39" t="s">
        <v>190</v>
      </c>
      <c r="AL39" t="s">
        <v>190</v>
      </c>
      <c r="AM39" t="s">
        <v>190</v>
      </c>
      <c r="AN39" t="s">
        <v>190</v>
      </c>
      <c r="AO39" t="s">
        <v>190</v>
      </c>
      <c r="AP39" t="s">
        <v>190</v>
      </c>
      <c r="AQ39" t="s">
        <v>190</v>
      </c>
      <c r="AR39">
        <v>99.930980392156897</v>
      </c>
      <c r="AS39">
        <v>24.313725490196099</v>
      </c>
      <c r="AT39" t="s">
        <v>190</v>
      </c>
    </row>
    <row r="40" spans="1:46" x14ac:dyDescent="0.25">
      <c r="A40">
        <v>39</v>
      </c>
      <c r="B40">
        <v>39</v>
      </c>
      <c r="C40">
        <v>2004</v>
      </c>
      <c r="D40" t="s">
        <v>20</v>
      </c>
      <c r="E40" t="s">
        <v>190</v>
      </c>
      <c r="F40" t="s">
        <v>37</v>
      </c>
      <c r="G40">
        <v>1.53</v>
      </c>
      <c r="H40" t="s">
        <v>32</v>
      </c>
      <c r="I40" s="8">
        <v>38105</v>
      </c>
      <c r="J40">
        <v>1.53</v>
      </c>
      <c r="K40" t="s">
        <v>190</v>
      </c>
      <c r="L40" t="s">
        <v>190</v>
      </c>
      <c r="M40" t="s">
        <v>190</v>
      </c>
      <c r="N40" t="s">
        <v>33</v>
      </c>
      <c r="O40" t="s">
        <v>190</v>
      </c>
      <c r="P40" t="s">
        <v>190</v>
      </c>
      <c r="Q40">
        <v>1.8</v>
      </c>
      <c r="R40">
        <v>1.1759999999999999</v>
      </c>
      <c r="S40" t="s">
        <v>34</v>
      </c>
      <c r="T40" t="s">
        <v>190</v>
      </c>
      <c r="U40" t="s">
        <v>190</v>
      </c>
      <c r="V40" t="s">
        <v>190</v>
      </c>
      <c r="W40" t="s">
        <v>190</v>
      </c>
      <c r="X40" t="s">
        <v>190</v>
      </c>
      <c r="Y40" t="s">
        <v>190</v>
      </c>
      <c r="Z40" t="s">
        <v>190</v>
      </c>
      <c r="AA40" t="s">
        <v>190</v>
      </c>
      <c r="AB40" t="s">
        <v>190</v>
      </c>
      <c r="AC40" t="s">
        <v>190</v>
      </c>
      <c r="AD40" t="s">
        <v>190</v>
      </c>
      <c r="AE40" t="s">
        <v>190</v>
      </c>
      <c r="AF40" t="s">
        <v>190</v>
      </c>
      <c r="AG40" t="s">
        <v>190</v>
      </c>
      <c r="AH40" t="s">
        <v>190</v>
      </c>
      <c r="AI40" t="s">
        <v>190</v>
      </c>
      <c r="AJ40" t="s">
        <v>190</v>
      </c>
      <c r="AK40" t="s">
        <v>190</v>
      </c>
      <c r="AL40" t="s">
        <v>190</v>
      </c>
      <c r="AM40" t="s">
        <v>190</v>
      </c>
      <c r="AN40" t="s">
        <v>190</v>
      </c>
      <c r="AO40" t="s">
        <v>190</v>
      </c>
      <c r="AP40" t="s">
        <v>190</v>
      </c>
      <c r="AQ40" t="s">
        <v>190</v>
      </c>
      <c r="AR40" t="s">
        <v>190</v>
      </c>
      <c r="AS40" t="s">
        <v>190</v>
      </c>
      <c r="AT40" t="s">
        <v>190</v>
      </c>
    </row>
    <row r="41" spans="1:46" x14ac:dyDescent="0.25">
      <c r="A41">
        <v>40</v>
      </c>
      <c r="B41">
        <v>40</v>
      </c>
      <c r="C41">
        <v>2004</v>
      </c>
      <c r="D41" t="s">
        <v>20</v>
      </c>
      <c r="E41" t="s">
        <v>190</v>
      </c>
      <c r="F41" t="s">
        <v>37</v>
      </c>
      <c r="G41">
        <v>1.53</v>
      </c>
      <c r="H41" t="s">
        <v>32</v>
      </c>
      <c r="I41" s="8">
        <v>38200</v>
      </c>
      <c r="J41" t="s">
        <v>190</v>
      </c>
      <c r="K41" t="s">
        <v>190</v>
      </c>
      <c r="L41" t="s">
        <v>190</v>
      </c>
      <c r="M41" s="8">
        <v>38230</v>
      </c>
      <c r="N41" t="s">
        <v>39</v>
      </c>
      <c r="O41" t="s">
        <v>190</v>
      </c>
      <c r="P41" t="s">
        <v>88</v>
      </c>
      <c r="Q41" t="s">
        <v>190</v>
      </c>
      <c r="R41">
        <v>0</v>
      </c>
      <c r="S41" t="s">
        <v>190</v>
      </c>
      <c r="T41" t="s">
        <v>190</v>
      </c>
      <c r="U41" t="s">
        <v>190</v>
      </c>
      <c r="V41" t="s">
        <v>190</v>
      </c>
      <c r="W41" t="s">
        <v>190</v>
      </c>
      <c r="X41" t="s">
        <v>190</v>
      </c>
      <c r="Y41" t="s">
        <v>190</v>
      </c>
      <c r="Z41" t="s">
        <v>190</v>
      </c>
      <c r="AA41" t="s">
        <v>190</v>
      </c>
      <c r="AB41" t="s">
        <v>190</v>
      </c>
      <c r="AC41" t="s">
        <v>190</v>
      </c>
      <c r="AD41" t="s">
        <v>190</v>
      </c>
      <c r="AE41" t="s">
        <v>190</v>
      </c>
      <c r="AF41" t="s">
        <v>190</v>
      </c>
      <c r="AG41" t="s">
        <v>190</v>
      </c>
      <c r="AH41" t="s">
        <v>190</v>
      </c>
      <c r="AI41" t="s">
        <v>190</v>
      </c>
      <c r="AJ41" t="s">
        <v>190</v>
      </c>
      <c r="AK41" t="s">
        <v>190</v>
      </c>
      <c r="AL41" t="s">
        <v>190</v>
      </c>
      <c r="AM41" t="s">
        <v>190</v>
      </c>
      <c r="AN41" t="s">
        <v>190</v>
      </c>
      <c r="AO41" t="s">
        <v>190</v>
      </c>
      <c r="AP41" t="s">
        <v>190</v>
      </c>
      <c r="AQ41" t="s">
        <v>190</v>
      </c>
      <c r="AR41" t="s">
        <v>190</v>
      </c>
      <c r="AS41" t="s">
        <v>190</v>
      </c>
      <c r="AT41">
        <v>30</v>
      </c>
    </row>
    <row r="42" spans="1:46" x14ac:dyDescent="0.25">
      <c r="A42">
        <v>41</v>
      </c>
      <c r="B42">
        <v>41</v>
      </c>
      <c r="C42">
        <v>2004</v>
      </c>
      <c r="D42" t="s">
        <v>35</v>
      </c>
      <c r="E42" t="s">
        <v>190</v>
      </c>
      <c r="F42" t="s">
        <v>21</v>
      </c>
      <c r="G42">
        <v>1.8</v>
      </c>
      <c r="H42" t="s">
        <v>22</v>
      </c>
      <c r="I42" s="8">
        <v>38183</v>
      </c>
      <c r="J42">
        <v>1.8</v>
      </c>
      <c r="K42" t="s">
        <v>190</v>
      </c>
      <c r="L42">
        <v>1</v>
      </c>
      <c r="M42" s="8">
        <v>38185</v>
      </c>
      <c r="N42" t="s">
        <v>25</v>
      </c>
      <c r="O42" t="s">
        <v>190</v>
      </c>
      <c r="P42" t="s">
        <v>85</v>
      </c>
      <c r="Q42">
        <v>60</v>
      </c>
      <c r="R42">
        <v>33.332999999999998</v>
      </c>
      <c r="S42" t="s">
        <v>24</v>
      </c>
      <c r="T42" t="s">
        <v>190</v>
      </c>
      <c r="U42">
        <v>1233.3333333333301</v>
      </c>
      <c r="V42" t="s">
        <v>190</v>
      </c>
      <c r="W42" t="s">
        <v>190</v>
      </c>
      <c r="X42" t="s">
        <v>190</v>
      </c>
      <c r="Y42" t="s">
        <v>190</v>
      </c>
      <c r="Z42" t="s">
        <v>190</v>
      </c>
      <c r="AA42" t="s">
        <v>190</v>
      </c>
      <c r="AB42" t="s">
        <v>190</v>
      </c>
      <c r="AC42" t="s">
        <v>190</v>
      </c>
      <c r="AD42" t="s">
        <v>190</v>
      </c>
      <c r="AE42" t="s">
        <v>190</v>
      </c>
      <c r="AF42" t="s">
        <v>190</v>
      </c>
      <c r="AG42" t="s">
        <v>190</v>
      </c>
      <c r="AH42" t="s">
        <v>190</v>
      </c>
      <c r="AI42" t="s">
        <v>190</v>
      </c>
      <c r="AJ42" t="s">
        <v>190</v>
      </c>
      <c r="AK42" t="s">
        <v>190</v>
      </c>
      <c r="AL42" t="s">
        <v>190</v>
      </c>
      <c r="AM42" t="s">
        <v>190</v>
      </c>
      <c r="AN42" t="s">
        <v>190</v>
      </c>
      <c r="AO42" t="s">
        <v>190</v>
      </c>
      <c r="AP42" t="s">
        <v>190</v>
      </c>
      <c r="AQ42" t="s">
        <v>190</v>
      </c>
      <c r="AR42">
        <v>511.33647624333298</v>
      </c>
      <c r="AS42">
        <v>32.775833333333303</v>
      </c>
      <c r="AT42">
        <v>2</v>
      </c>
    </row>
    <row r="43" spans="1:46" x14ac:dyDescent="0.25">
      <c r="A43">
        <v>42</v>
      </c>
      <c r="B43">
        <v>42</v>
      </c>
      <c r="C43">
        <v>2004</v>
      </c>
      <c r="D43" t="s">
        <v>35</v>
      </c>
      <c r="E43" t="s">
        <v>190</v>
      </c>
      <c r="F43" t="s">
        <v>21</v>
      </c>
      <c r="G43">
        <v>1.8</v>
      </c>
      <c r="H43" t="s">
        <v>22</v>
      </c>
      <c r="I43" s="8">
        <v>38243</v>
      </c>
      <c r="J43">
        <v>1.8</v>
      </c>
      <c r="K43" t="s">
        <v>190</v>
      </c>
      <c r="L43">
        <v>2</v>
      </c>
      <c r="M43" s="8">
        <v>38249</v>
      </c>
      <c r="N43" t="s">
        <v>28</v>
      </c>
      <c r="O43" t="s">
        <v>190</v>
      </c>
      <c r="P43" t="s">
        <v>86</v>
      </c>
      <c r="Q43">
        <v>12</v>
      </c>
      <c r="R43">
        <v>6.6669999999999998</v>
      </c>
      <c r="S43" t="s">
        <v>24</v>
      </c>
      <c r="T43" t="s">
        <v>190</v>
      </c>
      <c r="U43">
        <v>6666.6666666666697</v>
      </c>
      <c r="V43" t="s">
        <v>190</v>
      </c>
      <c r="W43" t="s">
        <v>190</v>
      </c>
      <c r="X43" t="s">
        <v>190</v>
      </c>
      <c r="Y43" t="s">
        <v>190</v>
      </c>
      <c r="Z43" t="s">
        <v>190</v>
      </c>
      <c r="AA43" t="s">
        <v>190</v>
      </c>
      <c r="AB43" t="s">
        <v>190</v>
      </c>
      <c r="AC43" t="s">
        <v>190</v>
      </c>
      <c r="AD43" t="s">
        <v>190</v>
      </c>
      <c r="AE43" t="s">
        <v>190</v>
      </c>
      <c r="AF43" t="s">
        <v>190</v>
      </c>
      <c r="AG43" t="s">
        <v>190</v>
      </c>
      <c r="AH43" t="s">
        <v>190</v>
      </c>
      <c r="AI43" t="s">
        <v>190</v>
      </c>
      <c r="AJ43" t="s">
        <v>190</v>
      </c>
      <c r="AK43" t="s">
        <v>190</v>
      </c>
      <c r="AL43" t="s">
        <v>190</v>
      </c>
      <c r="AM43" t="s">
        <v>190</v>
      </c>
      <c r="AN43" t="s">
        <v>190</v>
      </c>
      <c r="AO43" t="s">
        <v>190</v>
      </c>
      <c r="AP43" t="s">
        <v>190</v>
      </c>
      <c r="AQ43" t="s">
        <v>190</v>
      </c>
      <c r="AR43">
        <v>2763.98095266667</v>
      </c>
      <c r="AS43">
        <v>177.166666666667</v>
      </c>
      <c r="AT43">
        <v>6</v>
      </c>
    </row>
    <row r="44" spans="1:46" x14ac:dyDescent="0.25">
      <c r="A44">
        <v>43</v>
      </c>
      <c r="B44">
        <v>43</v>
      </c>
      <c r="C44">
        <v>2004</v>
      </c>
      <c r="D44" t="s">
        <v>35</v>
      </c>
      <c r="E44" t="s">
        <v>190</v>
      </c>
      <c r="F44" t="s">
        <v>21</v>
      </c>
      <c r="G44">
        <v>1.8</v>
      </c>
      <c r="H44" t="s">
        <v>22</v>
      </c>
      <c r="I44" s="8">
        <v>38272</v>
      </c>
      <c r="J44">
        <v>1.8</v>
      </c>
      <c r="K44" t="s">
        <v>190</v>
      </c>
      <c r="L44">
        <v>3</v>
      </c>
      <c r="M44" s="8">
        <v>38280</v>
      </c>
      <c r="N44" t="s">
        <v>28</v>
      </c>
      <c r="O44" t="s">
        <v>190</v>
      </c>
      <c r="P44" t="s">
        <v>86</v>
      </c>
      <c r="Q44">
        <v>19.3</v>
      </c>
      <c r="R44">
        <v>10.722</v>
      </c>
      <c r="S44" t="s">
        <v>24</v>
      </c>
      <c r="T44" t="s">
        <v>190</v>
      </c>
      <c r="U44">
        <v>10722.222222222201</v>
      </c>
      <c r="V44" t="s">
        <v>190</v>
      </c>
      <c r="W44" t="s">
        <v>190</v>
      </c>
      <c r="X44" t="s">
        <v>190</v>
      </c>
      <c r="Y44" t="s">
        <v>190</v>
      </c>
      <c r="Z44" t="s">
        <v>190</v>
      </c>
      <c r="AA44" t="s">
        <v>190</v>
      </c>
      <c r="AB44" t="s">
        <v>190</v>
      </c>
      <c r="AC44" t="s">
        <v>190</v>
      </c>
      <c r="AD44" t="s">
        <v>190</v>
      </c>
      <c r="AE44" t="s">
        <v>190</v>
      </c>
      <c r="AF44" t="s">
        <v>190</v>
      </c>
      <c r="AG44" t="s">
        <v>190</v>
      </c>
      <c r="AH44" t="s">
        <v>190</v>
      </c>
      <c r="AI44" t="s">
        <v>190</v>
      </c>
      <c r="AJ44" t="s">
        <v>190</v>
      </c>
      <c r="AK44" t="s">
        <v>190</v>
      </c>
      <c r="AL44" t="s">
        <v>190</v>
      </c>
      <c r="AM44" t="s">
        <v>190</v>
      </c>
      <c r="AN44" t="s">
        <v>190</v>
      </c>
      <c r="AO44" t="s">
        <v>190</v>
      </c>
      <c r="AP44" t="s">
        <v>190</v>
      </c>
      <c r="AQ44" t="s">
        <v>190</v>
      </c>
      <c r="AR44">
        <v>4445.4026988722198</v>
      </c>
      <c r="AS44">
        <v>284.94305555555599</v>
      </c>
      <c r="AT44">
        <v>8</v>
      </c>
    </row>
    <row r="45" spans="1:46" x14ac:dyDescent="0.25">
      <c r="A45">
        <v>44</v>
      </c>
      <c r="B45">
        <v>44</v>
      </c>
      <c r="C45">
        <v>2004</v>
      </c>
      <c r="D45" t="s">
        <v>35</v>
      </c>
      <c r="E45" t="s">
        <v>190</v>
      </c>
      <c r="F45" t="s">
        <v>21</v>
      </c>
      <c r="G45">
        <v>1.8</v>
      </c>
      <c r="H45" t="s">
        <v>268</v>
      </c>
      <c r="I45" s="8">
        <v>38187</v>
      </c>
      <c r="J45">
        <v>1.8</v>
      </c>
      <c r="K45" t="s">
        <v>190</v>
      </c>
      <c r="L45" t="s">
        <v>190</v>
      </c>
      <c r="M45" t="s">
        <v>190</v>
      </c>
      <c r="N45" t="s">
        <v>29</v>
      </c>
      <c r="O45" t="s">
        <v>83</v>
      </c>
      <c r="P45" t="s">
        <v>87</v>
      </c>
      <c r="Q45">
        <v>15</v>
      </c>
      <c r="R45">
        <v>8.3330000000000002</v>
      </c>
      <c r="S45" t="s">
        <v>30</v>
      </c>
      <c r="T45">
        <v>8333</v>
      </c>
      <c r="U45">
        <v>1654.8039215686299</v>
      </c>
      <c r="V45" t="s">
        <v>190</v>
      </c>
      <c r="W45" t="s">
        <v>190</v>
      </c>
      <c r="X45" t="s">
        <v>190</v>
      </c>
      <c r="Y45" t="s">
        <v>190</v>
      </c>
      <c r="Z45" t="s">
        <v>190</v>
      </c>
      <c r="AA45" t="s">
        <v>190</v>
      </c>
      <c r="AB45" t="s">
        <v>190</v>
      </c>
      <c r="AC45" t="s">
        <v>190</v>
      </c>
      <c r="AD45" t="s">
        <v>190</v>
      </c>
      <c r="AE45" t="s">
        <v>190</v>
      </c>
      <c r="AF45" t="s">
        <v>190</v>
      </c>
      <c r="AG45" t="s">
        <v>190</v>
      </c>
      <c r="AH45" t="s">
        <v>190</v>
      </c>
      <c r="AI45" t="s">
        <v>190</v>
      </c>
      <c r="AJ45" t="s">
        <v>190</v>
      </c>
      <c r="AK45" t="s">
        <v>190</v>
      </c>
      <c r="AL45" t="s">
        <v>190</v>
      </c>
      <c r="AM45" t="s">
        <v>190</v>
      </c>
      <c r="AN45" t="s">
        <v>190</v>
      </c>
      <c r="AO45" t="s">
        <v>190</v>
      </c>
      <c r="AP45" t="s">
        <v>190</v>
      </c>
      <c r="AQ45" t="s">
        <v>190</v>
      </c>
      <c r="AR45">
        <v>771.92611943483303</v>
      </c>
      <c r="AS45">
        <v>46.190444521337902</v>
      </c>
      <c r="AT45" t="s">
        <v>190</v>
      </c>
    </row>
    <row r="46" spans="1:46" x14ac:dyDescent="0.25">
      <c r="A46">
        <v>45</v>
      </c>
      <c r="B46">
        <v>45</v>
      </c>
      <c r="C46">
        <v>2004</v>
      </c>
      <c r="D46" t="s">
        <v>35</v>
      </c>
      <c r="E46" t="s">
        <v>190</v>
      </c>
      <c r="F46" t="s">
        <v>21</v>
      </c>
      <c r="G46">
        <v>1.8</v>
      </c>
      <c r="H46" t="s">
        <v>268</v>
      </c>
      <c r="I46" s="8">
        <v>38251</v>
      </c>
      <c r="J46">
        <v>1.8</v>
      </c>
      <c r="K46" t="s">
        <v>190</v>
      </c>
      <c r="L46" t="s">
        <v>190</v>
      </c>
      <c r="M46" t="s">
        <v>190</v>
      </c>
      <c r="N46" t="s">
        <v>270</v>
      </c>
      <c r="O46" t="s">
        <v>84</v>
      </c>
      <c r="P46" t="s">
        <v>87</v>
      </c>
      <c r="Q46">
        <v>50</v>
      </c>
      <c r="R46">
        <v>27.777999999999999</v>
      </c>
      <c r="S46" t="s">
        <v>31</v>
      </c>
      <c r="T46">
        <v>27778</v>
      </c>
      <c r="U46">
        <v>222.222222222222</v>
      </c>
      <c r="V46" t="s">
        <v>190</v>
      </c>
      <c r="W46" t="s">
        <v>190</v>
      </c>
      <c r="X46" t="s">
        <v>190</v>
      </c>
      <c r="Y46" t="s">
        <v>190</v>
      </c>
      <c r="Z46" t="s">
        <v>190</v>
      </c>
      <c r="AA46" t="s">
        <v>190</v>
      </c>
      <c r="AB46" t="s">
        <v>190</v>
      </c>
      <c r="AC46" t="s">
        <v>190</v>
      </c>
      <c r="AD46" t="s">
        <v>190</v>
      </c>
      <c r="AE46" t="s">
        <v>190</v>
      </c>
      <c r="AF46" t="s">
        <v>190</v>
      </c>
      <c r="AG46" t="s">
        <v>190</v>
      </c>
      <c r="AH46" t="s">
        <v>190</v>
      </c>
      <c r="AI46" t="s">
        <v>190</v>
      </c>
      <c r="AJ46" t="s">
        <v>190</v>
      </c>
      <c r="AK46" t="s">
        <v>190</v>
      </c>
      <c r="AL46" t="s">
        <v>190</v>
      </c>
      <c r="AM46" t="s">
        <v>190</v>
      </c>
      <c r="AN46" t="s">
        <v>190</v>
      </c>
      <c r="AO46" t="s">
        <v>190</v>
      </c>
      <c r="AP46" t="s">
        <v>190</v>
      </c>
      <c r="AQ46" t="s">
        <v>190</v>
      </c>
      <c r="AR46">
        <v>70.784444444444404</v>
      </c>
      <c r="AS46">
        <v>17.2222222222222</v>
      </c>
      <c r="AT46" t="s">
        <v>190</v>
      </c>
    </row>
    <row r="47" spans="1:46" x14ac:dyDescent="0.25">
      <c r="A47">
        <v>46</v>
      </c>
      <c r="B47">
        <v>46</v>
      </c>
      <c r="C47">
        <v>2004</v>
      </c>
      <c r="D47" t="s">
        <v>35</v>
      </c>
      <c r="E47" t="s">
        <v>190</v>
      </c>
      <c r="F47" t="s">
        <v>21</v>
      </c>
      <c r="G47">
        <v>1.8</v>
      </c>
      <c r="H47" t="s">
        <v>32</v>
      </c>
      <c r="I47" s="8">
        <v>38105</v>
      </c>
      <c r="J47">
        <v>1.8</v>
      </c>
      <c r="K47" t="s">
        <v>190</v>
      </c>
      <c r="L47" t="s">
        <v>190</v>
      </c>
      <c r="M47" t="s">
        <v>190</v>
      </c>
      <c r="N47" t="s">
        <v>33</v>
      </c>
      <c r="O47" t="s">
        <v>190</v>
      </c>
      <c r="P47" t="s">
        <v>190</v>
      </c>
      <c r="Q47">
        <v>1.8</v>
      </c>
      <c r="R47">
        <v>1</v>
      </c>
      <c r="S47" t="s">
        <v>34</v>
      </c>
      <c r="T47" t="s">
        <v>190</v>
      </c>
      <c r="U47" t="s">
        <v>190</v>
      </c>
      <c r="V47" t="s">
        <v>190</v>
      </c>
      <c r="W47" t="s">
        <v>190</v>
      </c>
      <c r="X47" t="s">
        <v>190</v>
      </c>
      <c r="Y47" t="s">
        <v>190</v>
      </c>
      <c r="Z47" t="s">
        <v>190</v>
      </c>
      <c r="AA47" t="s">
        <v>190</v>
      </c>
      <c r="AB47" t="s">
        <v>190</v>
      </c>
      <c r="AC47" t="s">
        <v>190</v>
      </c>
      <c r="AD47" t="s">
        <v>190</v>
      </c>
      <c r="AE47" t="s">
        <v>190</v>
      </c>
      <c r="AF47" t="s">
        <v>190</v>
      </c>
      <c r="AG47" t="s">
        <v>190</v>
      </c>
      <c r="AH47" t="s">
        <v>190</v>
      </c>
      <c r="AI47" t="s">
        <v>190</v>
      </c>
      <c r="AJ47" t="s">
        <v>190</v>
      </c>
      <c r="AK47" t="s">
        <v>190</v>
      </c>
      <c r="AL47" t="s">
        <v>190</v>
      </c>
      <c r="AM47" t="s">
        <v>190</v>
      </c>
      <c r="AN47" t="s">
        <v>190</v>
      </c>
      <c r="AO47" t="s">
        <v>190</v>
      </c>
      <c r="AP47" t="s">
        <v>190</v>
      </c>
      <c r="AQ47" t="s">
        <v>190</v>
      </c>
      <c r="AR47" t="s">
        <v>190</v>
      </c>
      <c r="AS47" t="s">
        <v>190</v>
      </c>
      <c r="AT47" t="s">
        <v>190</v>
      </c>
    </row>
    <row r="48" spans="1:46" x14ac:dyDescent="0.25">
      <c r="A48">
        <v>47</v>
      </c>
      <c r="B48">
        <v>47</v>
      </c>
      <c r="C48">
        <v>2004</v>
      </c>
      <c r="D48" t="s">
        <v>36</v>
      </c>
      <c r="E48" t="s">
        <v>190</v>
      </c>
      <c r="F48" t="s">
        <v>37</v>
      </c>
      <c r="G48">
        <v>1.8</v>
      </c>
      <c r="H48" t="s">
        <v>22</v>
      </c>
      <c r="I48" s="8">
        <v>38155</v>
      </c>
      <c r="J48">
        <v>1</v>
      </c>
      <c r="K48" t="s">
        <v>190</v>
      </c>
      <c r="L48">
        <v>1</v>
      </c>
      <c r="M48" s="8">
        <v>38159</v>
      </c>
      <c r="N48" t="s">
        <v>28</v>
      </c>
      <c r="O48" t="s">
        <v>190</v>
      </c>
      <c r="P48" t="s">
        <v>86</v>
      </c>
      <c r="Q48">
        <v>24</v>
      </c>
      <c r="R48">
        <v>13.333</v>
      </c>
      <c r="S48" t="s">
        <v>24</v>
      </c>
      <c r="T48" t="s">
        <v>190</v>
      </c>
      <c r="U48">
        <v>13333.333333333299</v>
      </c>
      <c r="V48" t="s">
        <v>190</v>
      </c>
      <c r="W48" t="s">
        <v>190</v>
      </c>
      <c r="X48" t="s">
        <v>190</v>
      </c>
      <c r="Y48" t="s">
        <v>190</v>
      </c>
      <c r="Z48" t="s">
        <v>190</v>
      </c>
      <c r="AA48" t="s">
        <v>190</v>
      </c>
      <c r="AB48" t="s">
        <v>190</v>
      </c>
      <c r="AC48" t="s">
        <v>190</v>
      </c>
      <c r="AD48" t="s">
        <v>190</v>
      </c>
      <c r="AE48" t="s">
        <v>190</v>
      </c>
      <c r="AF48" t="s">
        <v>190</v>
      </c>
      <c r="AG48" t="s">
        <v>190</v>
      </c>
      <c r="AH48" t="s">
        <v>190</v>
      </c>
      <c r="AI48" t="s">
        <v>190</v>
      </c>
      <c r="AJ48" t="s">
        <v>190</v>
      </c>
      <c r="AK48" t="s">
        <v>190</v>
      </c>
      <c r="AL48" t="s">
        <v>190</v>
      </c>
      <c r="AM48" t="s">
        <v>190</v>
      </c>
      <c r="AN48" t="s">
        <v>190</v>
      </c>
      <c r="AO48" t="s">
        <v>190</v>
      </c>
      <c r="AP48" t="s">
        <v>190</v>
      </c>
      <c r="AQ48" t="s">
        <v>190</v>
      </c>
      <c r="AR48">
        <v>5527.9619053333299</v>
      </c>
      <c r="AS48">
        <v>354.33333333333297</v>
      </c>
      <c r="AT48">
        <v>4</v>
      </c>
    </row>
    <row r="49" spans="1:46" x14ac:dyDescent="0.25">
      <c r="A49">
        <v>48</v>
      </c>
      <c r="B49">
        <v>48</v>
      </c>
      <c r="C49">
        <v>2004</v>
      </c>
      <c r="D49" t="s">
        <v>36</v>
      </c>
      <c r="E49" t="s">
        <v>190</v>
      </c>
      <c r="F49" t="s">
        <v>37</v>
      </c>
      <c r="G49">
        <v>1.8</v>
      </c>
      <c r="H49" t="s">
        <v>22</v>
      </c>
      <c r="I49" s="8">
        <v>38171</v>
      </c>
      <c r="J49">
        <v>0.8</v>
      </c>
      <c r="K49" t="s">
        <v>190</v>
      </c>
      <c r="L49">
        <v>1</v>
      </c>
      <c r="M49" s="8">
        <v>38172</v>
      </c>
      <c r="N49" t="s">
        <v>23</v>
      </c>
      <c r="O49" t="s">
        <v>190</v>
      </c>
      <c r="P49" t="s">
        <v>85</v>
      </c>
      <c r="Q49">
        <v>30</v>
      </c>
      <c r="R49">
        <v>16.667000000000002</v>
      </c>
      <c r="S49" t="s">
        <v>24</v>
      </c>
      <c r="T49" t="s">
        <v>190</v>
      </c>
      <c r="U49">
        <v>1433.3333333333301</v>
      </c>
      <c r="V49" t="s">
        <v>190</v>
      </c>
      <c r="W49" t="s">
        <v>190</v>
      </c>
      <c r="X49" t="s">
        <v>190</v>
      </c>
      <c r="Y49" t="s">
        <v>190</v>
      </c>
      <c r="Z49" t="s">
        <v>190</v>
      </c>
      <c r="AA49" t="s">
        <v>190</v>
      </c>
      <c r="AB49" t="s">
        <v>190</v>
      </c>
      <c r="AC49" t="s">
        <v>190</v>
      </c>
      <c r="AD49" t="s">
        <v>190</v>
      </c>
      <c r="AE49" t="s">
        <v>190</v>
      </c>
      <c r="AF49" t="s">
        <v>190</v>
      </c>
      <c r="AG49" t="s">
        <v>190</v>
      </c>
      <c r="AH49" t="s">
        <v>190</v>
      </c>
      <c r="AI49" t="s">
        <v>190</v>
      </c>
      <c r="AJ49" t="s">
        <v>190</v>
      </c>
      <c r="AK49" t="s">
        <v>190</v>
      </c>
      <c r="AL49" t="s">
        <v>190</v>
      </c>
      <c r="AM49" t="s">
        <v>190</v>
      </c>
      <c r="AN49" t="s">
        <v>190</v>
      </c>
      <c r="AO49" t="s">
        <v>190</v>
      </c>
      <c r="AP49" t="s">
        <v>190</v>
      </c>
      <c r="AQ49" t="s">
        <v>190</v>
      </c>
      <c r="AR49">
        <v>594.25590482333303</v>
      </c>
      <c r="AS49">
        <v>38.0908333333333</v>
      </c>
      <c r="AT49">
        <v>1</v>
      </c>
    </row>
    <row r="50" spans="1:46" x14ac:dyDescent="0.25">
      <c r="A50">
        <v>49</v>
      </c>
      <c r="B50">
        <v>49</v>
      </c>
      <c r="C50">
        <v>2004</v>
      </c>
      <c r="D50" t="s">
        <v>36</v>
      </c>
      <c r="E50" t="s">
        <v>190</v>
      </c>
      <c r="F50" t="s">
        <v>37</v>
      </c>
      <c r="G50">
        <v>1.8</v>
      </c>
      <c r="H50" t="s">
        <v>22</v>
      </c>
      <c r="I50" s="8">
        <v>38221</v>
      </c>
      <c r="J50">
        <v>1.8</v>
      </c>
      <c r="K50" t="s">
        <v>190</v>
      </c>
      <c r="L50">
        <v>2</v>
      </c>
      <c r="M50" s="8">
        <v>38221</v>
      </c>
      <c r="N50" t="s">
        <v>40</v>
      </c>
      <c r="O50" t="s">
        <v>190</v>
      </c>
      <c r="P50" t="s">
        <v>85</v>
      </c>
      <c r="Q50">
        <v>9</v>
      </c>
      <c r="R50">
        <v>5</v>
      </c>
      <c r="S50" t="s">
        <v>41</v>
      </c>
      <c r="T50">
        <v>2575</v>
      </c>
      <c r="U50">
        <v>952.75</v>
      </c>
      <c r="V50" t="s">
        <v>190</v>
      </c>
      <c r="W50" t="s">
        <v>190</v>
      </c>
      <c r="X50" t="s">
        <v>190</v>
      </c>
      <c r="Y50" t="s">
        <v>190</v>
      </c>
      <c r="Z50" t="s">
        <v>190</v>
      </c>
      <c r="AA50" t="s">
        <v>190</v>
      </c>
      <c r="AB50" t="s">
        <v>190</v>
      </c>
      <c r="AC50" t="s">
        <v>190</v>
      </c>
      <c r="AD50" t="s">
        <v>190</v>
      </c>
      <c r="AE50" t="s">
        <v>190</v>
      </c>
      <c r="AF50" t="s">
        <v>190</v>
      </c>
      <c r="AG50" t="s">
        <v>190</v>
      </c>
      <c r="AH50" t="s">
        <v>190</v>
      </c>
      <c r="AI50" t="s">
        <v>190</v>
      </c>
      <c r="AJ50" t="s">
        <v>190</v>
      </c>
      <c r="AK50" t="s">
        <v>190</v>
      </c>
      <c r="AL50" t="s">
        <v>190</v>
      </c>
      <c r="AM50" t="s">
        <v>190</v>
      </c>
      <c r="AN50" t="s">
        <v>190</v>
      </c>
      <c r="AO50" t="s">
        <v>190</v>
      </c>
      <c r="AP50" t="s">
        <v>190</v>
      </c>
      <c r="AQ50" t="s">
        <v>190</v>
      </c>
      <c r="AR50">
        <v>395.00742789797499</v>
      </c>
      <c r="AS50">
        <v>25.319331250000001</v>
      </c>
      <c r="AT50">
        <v>0</v>
      </c>
    </row>
    <row r="51" spans="1:46" x14ac:dyDescent="0.25">
      <c r="A51">
        <v>50</v>
      </c>
      <c r="B51">
        <v>50</v>
      </c>
      <c r="C51">
        <v>2004</v>
      </c>
      <c r="D51" t="s">
        <v>36</v>
      </c>
      <c r="E51" t="s">
        <v>190</v>
      </c>
      <c r="F51" t="s">
        <v>37</v>
      </c>
      <c r="G51">
        <v>1.8</v>
      </c>
      <c r="H51" t="s">
        <v>268</v>
      </c>
      <c r="I51" s="8">
        <v>38169</v>
      </c>
      <c r="J51">
        <v>1</v>
      </c>
      <c r="K51" t="s">
        <v>190</v>
      </c>
      <c r="L51" t="s">
        <v>190</v>
      </c>
      <c r="M51" t="s">
        <v>190</v>
      </c>
      <c r="N51" t="s">
        <v>29</v>
      </c>
      <c r="O51" t="s">
        <v>83</v>
      </c>
      <c r="P51" t="s">
        <v>87</v>
      </c>
      <c r="Q51">
        <v>10</v>
      </c>
      <c r="R51">
        <v>5.556</v>
      </c>
      <c r="S51" t="s">
        <v>30</v>
      </c>
      <c r="T51">
        <v>5556</v>
      </c>
      <c r="U51">
        <v>1103.2026143790799</v>
      </c>
      <c r="V51" t="s">
        <v>190</v>
      </c>
      <c r="W51" t="s">
        <v>190</v>
      </c>
      <c r="X51" t="s">
        <v>190</v>
      </c>
      <c r="Y51" t="s">
        <v>190</v>
      </c>
      <c r="Z51" t="s">
        <v>190</v>
      </c>
      <c r="AA51" t="s">
        <v>190</v>
      </c>
      <c r="AB51" t="s">
        <v>190</v>
      </c>
      <c r="AC51" t="s">
        <v>190</v>
      </c>
      <c r="AD51" t="s">
        <v>190</v>
      </c>
      <c r="AE51" t="s">
        <v>190</v>
      </c>
      <c r="AF51" t="s">
        <v>190</v>
      </c>
      <c r="AG51" t="s">
        <v>190</v>
      </c>
      <c r="AH51" t="s">
        <v>190</v>
      </c>
      <c r="AI51" t="s">
        <v>190</v>
      </c>
      <c r="AJ51" t="s">
        <v>190</v>
      </c>
      <c r="AK51" t="s">
        <v>190</v>
      </c>
      <c r="AL51" t="s">
        <v>190</v>
      </c>
      <c r="AM51" t="s">
        <v>190</v>
      </c>
      <c r="AN51" t="s">
        <v>190</v>
      </c>
      <c r="AO51" t="s">
        <v>190</v>
      </c>
      <c r="AP51" t="s">
        <v>190</v>
      </c>
      <c r="AQ51" t="s">
        <v>190</v>
      </c>
      <c r="AR51">
        <v>514.61741295655497</v>
      </c>
      <c r="AS51">
        <v>30.793629680892</v>
      </c>
      <c r="AT51" t="s">
        <v>190</v>
      </c>
    </row>
    <row r="52" spans="1:46" x14ac:dyDescent="0.25">
      <c r="A52">
        <v>51</v>
      </c>
      <c r="B52">
        <v>51</v>
      </c>
      <c r="C52">
        <v>2004</v>
      </c>
      <c r="D52" t="s">
        <v>36</v>
      </c>
      <c r="E52" t="s">
        <v>190</v>
      </c>
      <c r="F52" t="s">
        <v>37</v>
      </c>
      <c r="G52">
        <v>1.8</v>
      </c>
      <c r="H52" t="s">
        <v>268</v>
      </c>
      <c r="I52" s="8">
        <v>38216</v>
      </c>
      <c r="J52">
        <v>1</v>
      </c>
      <c r="K52" t="s">
        <v>190</v>
      </c>
      <c r="L52" t="s">
        <v>190</v>
      </c>
      <c r="M52" t="s">
        <v>190</v>
      </c>
      <c r="N52" t="s">
        <v>270</v>
      </c>
      <c r="O52" t="s">
        <v>84</v>
      </c>
      <c r="P52" t="s">
        <v>87</v>
      </c>
      <c r="Q52">
        <v>30</v>
      </c>
      <c r="R52">
        <v>16.667000000000002</v>
      </c>
      <c r="S52" t="s">
        <v>31</v>
      </c>
      <c r="T52">
        <v>16667</v>
      </c>
      <c r="U52">
        <v>133.333333333333</v>
      </c>
      <c r="V52" t="s">
        <v>190</v>
      </c>
      <c r="W52" t="s">
        <v>190</v>
      </c>
      <c r="X52" t="s">
        <v>190</v>
      </c>
      <c r="Y52" t="s">
        <v>190</v>
      </c>
      <c r="Z52" t="s">
        <v>190</v>
      </c>
      <c r="AA52" t="s">
        <v>190</v>
      </c>
      <c r="AB52" t="s">
        <v>190</v>
      </c>
      <c r="AC52" t="s">
        <v>190</v>
      </c>
      <c r="AD52" t="s">
        <v>190</v>
      </c>
      <c r="AE52" t="s">
        <v>190</v>
      </c>
      <c r="AF52" t="s">
        <v>190</v>
      </c>
      <c r="AG52" t="s">
        <v>190</v>
      </c>
      <c r="AH52" t="s">
        <v>190</v>
      </c>
      <c r="AI52" t="s">
        <v>190</v>
      </c>
      <c r="AJ52" t="s">
        <v>190</v>
      </c>
      <c r="AK52" t="s">
        <v>190</v>
      </c>
      <c r="AL52" t="s">
        <v>190</v>
      </c>
      <c r="AM52" t="s">
        <v>190</v>
      </c>
      <c r="AN52" t="s">
        <v>190</v>
      </c>
      <c r="AO52" t="s">
        <v>190</v>
      </c>
      <c r="AP52" t="s">
        <v>190</v>
      </c>
      <c r="AQ52" t="s">
        <v>190</v>
      </c>
      <c r="AR52">
        <v>42.470666666666702</v>
      </c>
      <c r="AS52">
        <v>10.3333333333333</v>
      </c>
      <c r="AT52" t="s">
        <v>190</v>
      </c>
    </row>
    <row r="53" spans="1:46" x14ac:dyDescent="0.25">
      <c r="A53">
        <v>52</v>
      </c>
      <c r="B53">
        <v>52</v>
      </c>
      <c r="C53">
        <v>2004</v>
      </c>
      <c r="D53" t="s">
        <v>36</v>
      </c>
      <c r="E53" t="s">
        <v>190</v>
      </c>
      <c r="F53" t="s">
        <v>37</v>
      </c>
      <c r="G53">
        <v>1.8</v>
      </c>
      <c r="H53" t="s">
        <v>268</v>
      </c>
      <c r="I53" s="8">
        <v>38228</v>
      </c>
      <c r="J53">
        <v>1.8</v>
      </c>
      <c r="K53" t="s">
        <v>190</v>
      </c>
      <c r="L53" t="s">
        <v>190</v>
      </c>
      <c r="M53" t="s">
        <v>190</v>
      </c>
      <c r="N53" t="s">
        <v>270</v>
      </c>
      <c r="O53" t="s">
        <v>84</v>
      </c>
      <c r="P53" t="s">
        <v>87</v>
      </c>
      <c r="Q53">
        <v>80</v>
      </c>
      <c r="R53">
        <v>44.444000000000003</v>
      </c>
      <c r="S53" t="s">
        <v>31</v>
      </c>
      <c r="T53">
        <v>44444</v>
      </c>
      <c r="U53">
        <v>355.555555555556</v>
      </c>
      <c r="V53" t="s">
        <v>190</v>
      </c>
      <c r="W53" t="s">
        <v>190</v>
      </c>
      <c r="X53" t="s">
        <v>190</v>
      </c>
      <c r="Y53" t="s">
        <v>190</v>
      </c>
      <c r="Z53" t="s">
        <v>190</v>
      </c>
      <c r="AA53" t="s">
        <v>190</v>
      </c>
      <c r="AB53" t="s">
        <v>190</v>
      </c>
      <c r="AC53" t="s">
        <v>190</v>
      </c>
      <c r="AD53" t="s">
        <v>190</v>
      </c>
      <c r="AE53" t="s">
        <v>190</v>
      </c>
      <c r="AF53" t="s">
        <v>190</v>
      </c>
      <c r="AG53" t="s">
        <v>190</v>
      </c>
      <c r="AH53" t="s">
        <v>190</v>
      </c>
      <c r="AI53" t="s">
        <v>190</v>
      </c>
      <c r="AJ53" t="s">
        <v>190</v>
      </c>
      <c r="AK53" t="s">
        <v>190</v>
      </c>
      <c r="AL53" t="s">
        <v>190</v>
      </c>
      <c r="AM53" t="s">
        <v>190</v>
      </c>
      <c r="AN53" t="s">
        <v>190</v>
      </c>
      <c r="AO53" t="s">
        <v>190</v>
      </c>
      <c r="AP53" t="s">
        <v>190</v>
      </c>
      <c r="AQ53" t="s">
        <v>190</v>
      </c>
      <c r="AR53">
        <v>113.25511111111101</v>
      </c>
      <c r="AS53">
        <v>27.5555555555556</v>
      </c>
      <c r="AT53" t="s">
        <v>190</v>
      </c>
    </row>
    <row r="54" spans="1:46" x14ac:dyDescent="0.25">
      <c r="A54">
        <v>53</v>
      </c>
      <c r="B54">
        <v>53</v>
      </c>
      <c r="C54">
        <v>2004</v>
      </c>
      <c r="D54" t="s">
        <v>36</v>
      </c>
      <c r="E54" t="s">
        <v>190</v>
      </c>
      <c r="F54" t="s">
        <v>37</v>
      </c>
      <c r="G54">
        <v>1.8</v>
      </c>
      <c r="H54" t="s">
        <v>42</v>
      </c>
      <c r="I54" s="8">
        <v>38226</v>
      </c>
      <c r="J54">
        <v>1.8</v>
      </c>
      <c r="K54" t="s">
        <v>190</v>
      </c>
      <c r="L54" t="s">
        <v>190</v>
      </c>
      <c r="M54" t="s">
        <v>190</v>
      </c>
      <c r="N54" t="s">
        <v>43</v>
      </c>
      <c r="O54" t="s">
        <v>190</v>
      </c>
      <c r="P54" t="s">
        <v>90</v>
      </c>
      <c r="Q54">
        <v>36</v>
      </c>
      <c r="R54">
        <v>20</v>
      </c>
      <c r="S54" t="s">
        <v>44</v>
      </c>
      <c r="T54" t="s">
        <v>190</v>
      </c>
      <c r="U54" t="s">
        <v>190</v>
      </c>
      <c r="V54" t="s">
        <v>190</v>
      </c>
      <c r="W54" t="s">
        <v>190</v>
      </c>
      <c r="X54" t="s">
        <v>190</v>
      </c>
      <c r="Y54" t="s">
        <v>190</v>
      </c>
      <c r="Z54" t="s">
        <v>190</v>
      </c>
      <c r="AA54" t="s">
        <v>190</v>
      </c>
      <c r="AB54" t="s">
        <v>190</v>
      </c>
      <c r="AC54" t="s">
        <v>190</v>
      </c>
      <c r="AD54" t="s">
        <v>190</v>
      </c>
      <c r="AE54" t="s">
        <v>190</v>
      </c>
      <c r="AF54" t="s">
        <v>190</v>
      </c>
      <c r="AG54" t="s">
        <v>190</v>
      </c>
      <c r="AH54" t="s">
        <v>190</v>
      </c>
      <c r="AI54" t="s">
        <v>190</v>
      </c>
      <c r="AJ54" t="s">
        <v>190</v>
      </c>
      <c r="AK54" t="s">
        <v>190</v>
      </c>
      <c r="AL54" t="s">
        <v>190</v>
      </c>
      <c r="AM54" t="s">
        <v>190</v>
      </c>
      <c r="AN54" t="s">
        <v>190</v>
      </c>
      <c r="AO54" t="s">
        <v>190</v>
      </c>
      <c r="AP54" t="s">
        <v>190</v>
      </c>
      <c r="AQ54" t="s">
        <v>190</v>
      </c>
      <c r="AR54" t="s">
        <v>190</v>
      </c>
      <c r="AS54" t="s">
        <v>190</v>
      </c>
      <c r="AT54" t="s">
        <v>190</v>
      </c>
    </row>
    <row r="55" spans="1:46" x14ac:dyDescent="0.25">
      <c r="A55">
        <v>54</v>
      </c>
      <c r="B55">
        <v>54</v>
      </c>
      <c r="C55">
        <v>2004</v>
      </c>
      <c r="D55" t="s">
        <v>36</v>
      </c>
      <c r="E55" t="s">
        <v>190</v>
      </c>
      <c r="F55" t="s">
        <v>37</v>
      </c>
      <c r="G55">
        <v>1.8</v>
      </c>
      <c r="H55" t="s">
        <v>32</v>
      </c>
      <c r="I55" s="8">
        <v>38105</v>
      </c>
      <c r="J55">
        <v>1.8</v>
      </c>
      <c r="K55" t="s">
        <v>190</v>
      </c>
      <c r="L55" t="s">
        <v>190</v>
      </c>
      <c r="M55" t="s">
        <v>190</v>
      </c>
      <c r="N55" t="s">
        <v>33</v>
      </c>
      <c r="O55" t="s">
        <v>190</v>
      </c>
      <c r="P55" t="s">
        <v>190</v>
      </c>
      <c r="Q55">
        <v>1.53</v>
      </c>
      <c r="R55">
        <v>0.85</v>
      </c>
      <c r="S55" t="s">
        <v>34</v>
      </c>
      <c r="T55" t="s">
        <v>190</v>
      </c>
      <c r="U55" t="s">
        <v>190</v>
      </c>
      <c r="V55" t="s">
        <v>190</v>
      </c>
      <c r="W55" t="s">
        <v>190</v>
      </c>
      <c r="X55" t="s">
        <v>190</v>
      </c>
      <c r="Y55" t="s">
        <v>190</v>
      </c>
      <c r="Z55" t="s">
        <v>190</v>
      </c>
      <c r="AA55" t="s">
        <v>190</v>
      </c>
      <c r="AB55" t="s">
        <v>190</v>
      </c>
      <c r="AC55" t="s">
        <v>190</v>
      </c>
      <c r="AD55" t="s">
        <v>190</v>
      </c>
      <c r="AE55" t="s">
        <v>190</v>
      </c>
      <c r="AF55" t="s">
        <v>190</v>
      </c>
      <c r="AG55" t="s">
        <v>190</v>
      </c>
      <c r="AH55" t="s">
        <v>190</v>
      </c>
      <c r="AI55" t="s">
        <v>190</v>
      </c>
      <c r="AJ55" t="s">
        <v>190</v>
      </c>
      <c r="AK55" t="s">
        <v>190</v>
      </c>
      <c r="AL55" t="s">
        <v>190</v>
      </c>
      <c r="AM55" t="s">
        <v>190</v>
      </c>
      <c r="AN55" t="s">
        <v>190</v>
      </c>
      <c r="AO55" t="s">
        <v>190</v>
      </c>
      <c r="AP55" t="s">
        <v>190</v>
      </c>
      <c r="AQ55" t="s">
        <v>190</v>
      </c>
      <c r="AR55" t="s">
        <v>190</v>
      </c>
      <c r="AS55" t="s">
        <v>190</v>
      </c>
      <c r="AT55" t="s">
        <v>190</v>
      </c>
    </row>
    <row r="56" spans="1:46" x14ac:dyDescent="0.25">
      <c r="A56">
        <v>55</v>
      </c>
      <c r="B56">
        <v>55</v>
      </c>
      <c r="C56">
        <v>2004</v>
      </c>
      <c r="D56" t="s">
        <v>36</v>
      </c>
      <c r="E56" t="s">
        <v>190</v>
      </c>
      <c r="F56" t="s">
        <v>37</v>
      </c>
      <c r="G56">
        <v>1.8</v>
      </c>
      <c r="H56" t="s">
        <v>32</v>
      </c>
      <c r="I56" s="8">
        <v>38226</v>
      </c>
      <c r="J56">
        <v>1.8</v>
      </c>
      <c r="K56" t="s">
        <v>190</v>
      </c>
      <c r="L56" t="s">
        <v>190</v>
      </c>
      <c r="M56" t="s">
        <v>190</v>
      </c>
      <c r="N56" t="s">
        <v>33</v>
      </c>
      <c r="O56" t="s">
        <v>190</v>
      </c>
      <c r="P56" t="s">
        <v>190</v>
      </c>
      <c r="Q56">
        <v>1.8</v>
      </c>
      <c r="R56">
        <v>1</v>
      </c>
      <c r="S56" t="s">
        <v>34</v>
      </c>
      <c r="T56" t="s">
        <v>190</v>
      </c>
      <c r="U56" t="s">
        <v>190</v>
      </c>
      <c r="V56" t="s">
        <v>190</v>
      </c>
      <c r="W56" t="s">
        <v>190</v>
      </c>
      <c r="X56" t="s">
        <v>190</v>
      </c>
      <c r="Y56" t="s">
        <v>190</v>
      </c>
      <c r="Z56" t="s">
        <v>190</v>
      </c>
      <c r="AA56" t="s">
        <v>190</v>
      </c>
      <c r="AB56" t="s">
        <v>190</v>
      </c>
      <c r="AC56" t="s">
        <v>190</v>
      </c>
      <c r="AD56" t="s">
        <v>190</v>
      </c>
      <c r="AE56" t="s">
        <v>190</v>
      </c>
      <c r="AF56" t="s">
        <v>190</v>
      </c>
      <c r="AG56" t="s">
        <v>190</v>
      </c>
      <c r="AH56" t="s">
        <v>190</v>
      </c>
      <c r="AI56" t="s">
        <v>190</v>
      </c>
      <c r="AJ56" t="s">
        <v>190</v>
      </c>
      <c r="AK56" t="s">
        <v>190</v>
      </c>
      <c r="AL56" t="s">
        <v>190</v>
      </c>
      <c r="AM56" t="s">
        <v>190</v>
      </c>
      <c r="AN56" t="s">
        <v>190</v>
      </c>
      <c r="AO56" t="s">
        <v>190</v>
      </c>
      <c r="AP56" t="s">
        <v>190</v>
      </c>
      <c r="AQ56" t="s">
        <v>190</v>
      </c>
      <c r="AR56" t="s">
        <v>190</v>
      </c>
      <c r="AS56" t="s">
        <v>190</v>
      </c>
      <c r="AT56" t="s">
        <v>190</v>
      </c>
    </row>
    <row r="57" spans="1:46" x14ac:dyDescent="0.25">
      <c r="A57">
        <v>56</v>
      </c>
      <c r="B57">
        <v>56</v>
      </c>
      <c r="C57">
        <v>2005</v>
      </c>
      <c r="D57" t="s">
        <v>20</v>
      </c>
      <c r="E57" t="s">
        <v>190</v>
      </c>
      <c r="F57" t="s">
        <v>37</v>
      </c>
      <c r="G57">
        <v>1.53</v>
      </c>
      <c r="H57" t="s">
        <v>22</v>
      </c>
      <c r="I57" s="8">
        <v>38519</v>
      </c>
      <c r="J57">
        <v>1</v>
      </c>
      <c r="K57" t="s">
        <v>190</v>
      </c>
      <c r="L57">
        <v>1</v>
      </c>
      <c r="M57" s="8">
        <v>38521</v>
      </c>
      <c r="N57" t="s">
        <v>23</v>
      </c>
      <c r="O57" t="s">
        <v>190</v>
      </c>
      <c r="P57" t="s">
        <v>85</v>
      </c>
      <c r="Q57">
        <v>44</v>
      </c>
      <c r="R57">
        <v>28.757999999999999</v>
      </c>
      <c r="S57" t="s">
        <v>24</v>
      </c>
      <c r="T57" t="s">
        <v>190</v>
      </c>
      <c r="U57">
        <v>2473.2026143790799</v>
      </c>
      <c r="V57" t="s">
        <v>190</v>
      </c>
      <c r="W57" t="s">
        <v>190</v>
      </c>
      <c r="X57" t="s">
        <v>190</v>
      </c>
      <c r="Y57" t="s">
        <v>190</v>
      </c>
      <c r="Z57" t="s">
        <v>190</v>
      </c>
      <c r="AA57" t="s">
        <v>190</v>
      </c>
      <c r="AB57" t="s">
        <v>190</v>
      </c>
      <c r="AC57" t="s">
        <v>190</v>
      </c>
      <c r="AD57" t="s">
        <v>190</v>
      </c>
      <c r="AE57" t="s">
        <v>190</v>
      </c>
      <c r="AF57" t="s">
        <v>190</v>
      </c>
      <c r="AG57" t="s">
        <v>190</v>
      </c>
      <c r="AH57" t="s">
        <v>190</v>
      </c>
      <c r="AI57" t="s">
        <v>190</v>
      </c>
      <c r="AJ57" t="s">
        <v>190</v>
      </c>
      <c r="AK57" t="s">
        <v>190</v>
      </c>
      <c r="AL57" t="s">
        <v>190</v>
      </c>
      <c r="AM57" t="s">
        <v>190</v>
      </c>
      <c r="AN57" t="s">
        <v>190</v>
      </c>
      <c r="AO57" t="s">
        <v>190</v>
      </c>
      <c r="AP57" t="s">
        <v>190</v>
      </c>
      <c r="AQ57" t="s">
        <v>190</v>
      </c>
      <c r="AR57">
        <v>1025.38273773438</v>
      </c>
      <c r="AS57">
        <v>65.725359477124201</v>
      </c>
      <c r="AT57">
        <v>2</v>
      </c>
    </row>
    <row r="58" spans="1:46" x14ac:dyDescent="0.25">
      <c r="A58">
        <v>57</v>
      </c>
      <c r="B58">
        <v>57</v>
      </c>
      <c r="C58">
        <v>2005</v>
      </c>
      <c r="D58" t="s">
        <v>20</v>
      </c>
      <c r="E58" t="s">
        <v>190</v>
      </c>
      <c r="F58" t="s">
        <v>37</v>
      </c>
      <c r="G58">
        <v>1.53</v>
      </c>
      <c r="H58" t="s">
        <v>22</v>
      </c>
      <c r="I58" s="8">
        <v>38545</v>
      </c>
      <c r="J58">
        <v>0.53</v>
      </c>
      <c r="K58" t="s">
        <v>190</v>
      </c>
      <c r="L58">
        <v>1</v>
      </c>
      <c r="M58" s="8">
        <v>38547</v>
      </c>
      <c r="N58" t="s">
        <v>45</v>
      </c>
      <c r="O58" t="s">
        <v>190</v>
      </c>
      <c r="P58" t="s">
        <v>85</v>
      </c>
      <c r="Q58">
        <v>84</v>
      </c>
      <c r="R58">
        <v>54.902000000000001</v>
      </c>
      <c r="S58" t="s">
        <v>24</v>
      </c>
      <c r="T58" t="s">
        <v>190</v>
      </c>
      <c r="U58">
        <v>2031.37254901961</v>
      </c>
      <c r="V58" t="s">
        <v>190</v>
      </c>
      <c r="W58" t="s">
        <v>190</v>
      </c>
      <c r="X58" t="s">
        <v>190</v>
      </c>
      <c r="Y58" t="s">
        <v>190</v>
      </c>
      <c r="Z58" t="s">
        <v>190</v>
      </c>
      <c r="AA58" t="s">
        <v>190</v>
      </c>
      <c r="AB58" t="s">
        <v>190</v>
      </c>
      <c r="AC58" t="s">
        <v>190</v>
      </c>
      <c r="AD58" t="s">
        <v>190</v>
      </c>
      <c r="AE58" t="s">
        <v>190</v>
      </c>
      <c r="AF58" t="s">
        <v>190</v>
      </c>
      <c r="AG58" t="s">
        <v>190</v>
      </c>
      <c r="AH58" t="s">
        <v>190</v>
      </c>
      <c r="AI58" t="s">
        <v>190</v>
      </c>
      <c r="AJ58" t="s">
        <v>190</v>
      </c>
      <c r="AK58" t="s">
        <v>190</v>
      </c>
      <c r="AL58" t="s">
        <v>190</v>
      </c>
      <c r="AM58" t="s">
        <v>190</v>
      </c>
      <c r="AN58" t="s">
        <v>190</v>
      </c>
      <c r="AO58" t="s">
        <v>190</v>
      </c>
      <c r="AP58" t="s">
        <v>190</v>
      </c>
      <c r="AQ58" t="s">
        <v>190</v>
      </c>
      <c r="AR58">
        <v>842.20125498901996</v>
      </c>
      <c r="AS58">
        <v>53.9837254901961</v>
      </c>
      <c r="AT58">
        <v>2</v>
      </c>
    </row>
    <row r="59" spans="1:46" x14ac:dyDescent="0.25">
      <c r="A59">
        <v>58</v>
      </c>
      <c r="B59">
        <v>58</v>
      </c>
      <c r="C59">
        <v>2005</v>
      </c>
      <c r="D59" t="s">
        <v>20</v>
      </c>
      <c r="E59" t="s">
        <v>190</v>
      </c>
      <c r="F59" t="s">
        <v>37</v>
      </c>
      <c r="G59">
        <v>1.53</v>
      </c>
      <c r="H59" t="s">
        <v>22</v>
      </c>
      <c r="I59" s="8">
        <v>38594</v>
      </c>
      <c r="J59">
        <v>1.53</v>
      </c>
      <c r="K59" t="s">
        <v>190</v>
      </c>
      <c r="L59">
        <v>2</v>
      </c>
      <c r="M59" s="8">
        <v>38596</v>
      </c>
      <c r="N59" t="s">
        <v>26</v>
      </c>
      <c r="O59" t="s">
        <v>190</v>
      </c>
      <c r="P59" t="s">
        <v>85</v>
      </c>
      <c r="Q59">
        <v>22</v>
      </c>
      <c r="R59">
        <v>14.379</v>
      </c>
      <c r="S59" t="s">
        <v>24</v>
      </c>
      <c r="T59" t="s">
        <v>190</v>
      </c>
      <c r="U59">
        <v>532.02614379085003</v>
      </c>
      <c r="V59" t="s">
        <v>190</v>
      </c>
      <c r="W59" t="s">
        <v>190</v>
      </c>
      <c r="X59" t="s">
        <v>190</v>
      </c>
      <c r="Y59" t="s">
        <v>190</v>
      </c>
      <c r="Z59" t="s">
        <v>190</v>
      </c>
      <c r="AA59" t="s">
        <v>190</v>
      </c>
      <c r="AB59" t="s">
        <v>190</v>
      </c>
      <c r="AC59" t="s">
        <v>190</v>
      </c>
      <c r="AD59" t="s">
        <v>190</v>
      </c>
      <c r="AE59" t="s">
        <v>190</v>
      </c>
      <c r="AF59" t="s">
        <v>190</v>
      </c>
      <c r="AG59" t="s">
        <v>190</v>
      </c>
      <c r="AH59" t="s">
        <v>190</v>
      </c>
      <c r="AI59" t="s">
        <v>190</v>
      </c>
      <c r="AJ59" t="s">
        <v>190</v>
      </c>
      <c r="AK59" t="s">
        <v>190</v>
      </c>
      <c r="AL59" t="s">
        <v>190</v>
      </c>
      <c r="AM59" t="s">
        <v>190</v>
      </c>
      <c r="AN59" t="s">
        <v>190</v>
      </c>
      <c r="AO59" t="s">
        <v>190</v>
      </c>
      <c r="AP59" t="s">
        <v>190</v>
      </c>
      <c r="AQ59" t="s">
        <v>190</v>
      </c>
      <c r="AR59">
        <v>220.576519163791</v>
      </c>
      <c r="AS59">
        <v>14.138594771241801</v>
      </c>
      <c r="AT59">
        <v>2</v>
      </c>
    </row>
    <row r="60" spans="1:46" x14ac:dyDescent="0.25">
      <c r="A60">
        <v>59</v>
      </c>
      <c r="B60">
        <v>59</v>
      </c>
      <c r="C60">
        <v>2005</v>
      </c>
      <c r="D60" t="s">
        <v>20</v>
      </c>
      <c r="E60" t="s">
        <v>190</v>
      </c>
      <c r="F60" t="s">
        <v>37</v>
      </c>
      <c r="G60">
        <v>1.53</v>
      </c>
      <c r="H60" t="s">
        <v>22</v>
      </c>
      <c r="I60" s="8">
        <v>38651</v>
      </c>
      <c r="J60">
        <v>1.53</v>
      </c>
      <c r="K60" t="s">
        <v>190</v>
      </c>
      <c r="L60">
        <v>3</v>
      </c>
      <c r="M60" s="8">
        <v>38653</v>
      </c>
      <c r="N60" t="s">
        <v>28</v>
      </c>
      <c r="O60" t="s">
        <v>190</v>
      </c>
      <c r="P60" t="s">
        <v>86</v>
      </c>
      <c r="Q60">
        <v>16.3</v>
      </c>
      <c r="R60">
        <v>10.654</v>
      </c>
      <c r="S60" t="s">
        <v>24</v>
      </c>
      <c r="T60" t="s">
        <v>190</v>
      </c>
      <c r="U60">
        <v>10653.5947712418</v>
      </c>
      <c r="V60" t="s">
        <v>190</v>
      </c>
      <c r="W60" t="s">
        <v>190</v>
      </c>
      <c r="X60" t="s">
        <v>190</v>
      </c>
      <c r="Y60" t="s">
        <v>190</v>
      </c>
      <c r="Z60" t="s">
        <v>190</v>
      </c>
      <c r="AA60" t="s">
        <v>190</v>
      </c>
      <c r="AB60" t="s">
        <v>190</v>
      </c>
      <c r="AC60" t="s">
        <v>190</v>
      </c>
      <c r="AD60" t="s">
        <v>190</v>
      </c>
      <c r="AE60" t="s">
        <v>190</v>
      </c>
      <c r="AF60" t="s">
        <v>190</v>
      </c>
      <c r="AG60" t="s">
        <v>190</v>
      </c>
      <c r="AH60" t="s">
        <v>190</v>
      </c>
      <c r="AI60" t="s">
        <v>190</v>
      </c>
      <c r="AJ60" t="s">
        <v>190</v>
      </c>
      <c r="AK60" t="s">
        <v>190</v>
      </c>
      <c r="AL60" t="s">
        <v>190</v>
      </c>
      <c r="AM60" t="s">
        <v>190</v>
      </c>
      <c r="AN60" t="s">
        <v>190</v>
      </c>
      <c r="AO60" t="s">
        <v>190</v>
      </c>
      <c r="AP60" t="s">
        <v>190</v>
      </c>
      <c r="AQ60" t="s">
        <v>190</v>
      </c>
      <c r="AR60">
        <v>4416.94995377124</v>
      </c>
      <c r="AS60">
        <v>283.11928104575202</v>
      </c>
      <c r="AT60">
        <v>2</v>
      </c>
    </row>
    <row r="61" spans="1:46" x14ac:dyDescent="0.25">
      <c r="A61">
        <v>60</v>
      </c>
      <c r="B61">
        <v>60</v>
      </c>
      <c r="C61">
        <v>2005</v>
      </c>
      <c r="D61" t="s">
        <v>20</v>
      </c>
      <c r="E61" t="s">
        <v>190</v>
      </c>
      <c r="F61" t="s">
        <v>37</v>
      </c>
      <c r="G61">
        <v>1.53</v>
      </c>
      <c r="H61" t="s">
        <v>268</v>
      </c>
      <c r="I61" s="8">
        <v>38525</v>
      </c>
      <c r="J61">
        <v>1</v>
      </c>
      <c r="K61" t="s">
        <v>190</v>
      </c>
      <c r="L61" t="s">
        <v>190</v>
      </c>
      <c r="M61" t="s">
        <v>190</v>
      </c>
      <c r="N61" t="s">
        <v>29</v>
      </c>
      <c r="O61" t="s">
        <v>83</v>
      </c>
      <c r="P61" t="s">
        <v>87</v>
      </c>
      <c r="Q61">
        <v>12</v>
      </c>
      <c r="R61">
        <v>7.843</v>
      </c>
      <c r="S61" t="s">
        <v>30</v>
      </c>
      <c r="T61">
        <v>7843</v>
      </c>
      <c r="U61">
        <v>1557.46251441753</v>
      </c>
      <c r="V61" t="s">
        <v>190</v>
      </c>
      <c r="W61" t="s">
        <v>190</v>
      </c>
      <c r="X61" t="s">
        <v>190</v>
      </c>
      <c r="Y61" t="s">
        <v>190</v>
      </c>
      <c r="Z61" t="s">
        <v>190</v>
      </c>
      <c r="AA61" t="s">
        <v>190</v>
      </c>
      <c r="AB61" t="s">
        <v>190</v>
      </c>
      <c r="AC61" t="s">
        <v>190</v>
      </c>
      <c r="AD61" t="s">
        <v>190</v>
      </c>
      <c r="AE61" t="s">
        <v>190</v>
      </c>
      <c r="AF61" t="s">
        <v>190</v>
      </c>
      <c r="AG61" t="s">
        <v>190</v>
      </c>
      <c r="AH61" t="s">
        <v>190</v>
      </c>
      <c r="AI61" t="s">
        <v>190</v>
      </c>
      <c r="AJ61" t="s">
        <v>190</v>
      </c>
      <c r="AK61" t="s">
        <v>190</v>
      </c>
      <c r="AL61" t="s">
        <v>190</v>
      </c>
      <c r="AM61" t="s">
        <v>190</v>
      </c>
      <c r="AN61" t="s">
        <v>190</v>
      </c>
      <c r="AO61" t="s">
        <v>190</v>
      </c>
      <c r="AP61" t="s">
        <v>190</v>
      </c>
      <c r="AQ61" t="s">
        <v>190</v>
      </c>
      <c r="AR61">
        <v>726.51870064454795</v>
      </c>
      <c r="AS61">
        <v>43.473359549494504</v>
      </c>
      <c r="AT61" t="s">
        <v>190</v>
      </c>
    </row>
    <row r="62" spans="1:46" x14ac:dyDescent="0.25">
      <c r="A62">
        <v>61</v>
      </c>
      <c r="B62">
        <v>61</v>
      </c>
      <c r="C62">
        <v>2005</v>
      </c>
      <c r="D62" t="s">
        <v>20</v>
      </c>
      <c r="E62" t="s">
        <v>190</v>
      </c>
      <c r="F62" t="s">
        <v>37</v>
      </c>
      <c r="G62">
        <v>1.53</v>
      </c>
      <c r="H62" t="s">
        <v>268</v>
      </c>
      <c r="I62" s="8">
        <v>38598</v>
      </c>
      <c r="J62">
        <v>1</v>
      </c>
      <c r="K62" t="s">
        <v>190</v>
      </c>
      <c r="L62" t="s">
        <v>190</v>
      </c>
      <c r="M62" t="s">
        <v>190</v>
      </c>
      <c r="N62" t="s">
        <v>270</v>
      </c>
      <c r="O62" t="s">
        <v>84</v>
      </c>
      <c r="P62" t="s">
        <v>87</v>
      </c>
      <c r="Q62">
        <v>50</v>
      </c>
      <c r="R62">
        <v>32.68</v>
      </c>
      <c r="S62" t="s">
        <v>31</v>
      </c>
      <c r="T62">
        <v>32680</v>
      </c>
      <c r="U62">
        <v>261.43790849673201</v>
      </c>
      <c r="V62" t="s">
        <v>190</v>
      </c>
      <c r="W62" t="s">
        <v>190</v>
      </c>
      <c r="X62" t="s">
        <v>190</v>
      </c>
      <c r="Y62" t="s">
        <v>190</v>
      </c>
      <c r="Z62" t="s">
        <v>190</v>
      </c>
      <c r="AA62" t="s">
        <v>190</v>
      </c>
      <c r="AB62" t="s">
        <v>190</v>
      </c>
      <c r="AC62" t="s">
        <v>190</v>
      </c>
      <c r="AD62" t="s">
        <v>190</v>
      </c>
      <c r="AE62" t="s">
        <v>190</v>
      </c>
      <c r="AF62" t="s">
        <v>190</v>
      </c>
      <c r="AG62" t="s">
        <v>190</v>
      </c>
      <c r="AH62" t="s">
        <v>190</v>
      </c>
      <c r="AI62" t="s">
        <v>190</v>
      </c>
      <c r="AJ62" t="s">
        <v>190</v>
      </c>
      <c r="AK62" t="s">
        <v>190</v>
      </c>
      <c r="AL62" t="s">
        <v>190</v>
      </c>
      <c r="AM62" t="s">
        <v>190</v>
      </c>
      <c r="AN62" t="s">
        <v>190</v>
      </c>
      <c r="AO62" t="s">
        <v>190</v>
      </c>
      <c r="AP62" t="s">
        <v>190</v>
      </c>
      <c r="AQ62" t="s">
        <v>190</v>
      </c>
      <c r="AR62">
        <v>83.275816993464005</v>
      </c>
      <c r="AS62">
        <v>20.261437908496699</v>
      </c>
      <c r="AT62" t="s">
        <v>190</v>
      </c>
    </row>
    <row r="63" spans="1:46" x14ac:dyDescent="0.25">
      <c r="A63">
        <v>62</v>
      </c>
      <c r="B63">
        <v>62</v>
      </c>
      <c r="C63">
        <v>2005</v>
      </c>
      <c r="D63" t="s">
        <v>20</v>
      </c>
      <c r="E63" t="s">
        <v>190</v>
      </c>
      <c r="F63" t="s">
        <v>37</v>
      </c>
      <c r="G63">
        <v>1.53</v>
      </c>
      <c r="H63" t="s">
        <v>268</v>
      </c>
      <c r="I63" s="8">
        <v>38551</v>
      </c>
      <c r="J63">
        <v>1</v>
      </c>
      <c r="K63" t="s">
        <v>190</v>
      </c>
      <c r="L63" t="s">
        <v>190</v>
      </c>
      <c r="M63" t="s">
        <v>190</v>
      </c>
      <c r="N63" t="s">
        <v>29</v>
      </c>
      <c r="O63" t="s">
        <v>83</v>
      </c>
      <c r="P63" t="s">
        <v>87</v>
      </c>
      <c r="Q63">
        <v>14</v>
      </c>
      <c r="R63">
        <v>9.15</v>
      </c>
      <c r="S63" t="s">
        <v>30</v>
      </c>
      <c r="T63">
        <v>9150</v>
      </c>
      <c r="U63">
        <v>1817.0396001537899</v>
      </c>
      <c r="V63" t="s">
        <v>190</v>
      </c>
      <c r="W63" t="s">
        <v>190</v>
      </c>
      <c r="X63" t="s">
        <v>190</v>
      </c>
      <c r="Y63" t="s">
        <v>190</v>
      </c>
      <c r="Z63" t="s">
        <v>190</v>
      </c>
      <c r="AA63" t="s">
        <v>190</v>
      </c>
      <c r="AB63" t="s">
        <v>190</v>
      </c>
      <c r="AC63" t="s">
        <v>190</v>
      </c>
      <c r="AD63" t="s">
        <v>190</v>
      </c>
      <c r="AE63" t="s">
        <v>190</v>
      </c>
      <c r="AF63" t="s">
        <v>190</v>
      </c>
      <c r="AG63" t="s">
        <v>190</v>
      </c>
      <c r="AH63" t="s">
        <v>190</v>
      </c>
      <c r="AI63" t="s">
        <v>190</v>
      </c>
      <c r="AJ63" t="s">
        <v>190</v>
      </c>
      <c r="AK63" t="s">
        <v>190</v>
      </c>
      <c r="AL63" t="s">
        <v>190</v>
      </c>
      <c r="AM63" t="s">
        <v>190</v>
      </c>
      <c r="AN63" t="s">
        <v>190</v>
      </c>
      <c r="AO63" t="s">
        <v>190</v>
      </c>
      <c r="AP63" t="s">
        <v>190</v>
      </c>
      <c r="AQ63" t="s">
        <v>190</v>
      </c>
      <c r="AR63">
        <v>847.60515075197304</v>
      </c>
      <c r="AS63">
        <v>50.718919474410299</v>
      </c>
      <c r="AT63" t="s">
        <v>190</v>
      </c>
    </row>
    <row r="64" spans="1:46" x14ac:dyDescent="0.25">
      <c r="A64">
        <v>63</v>
      </c>
      <c r="B64">
        <v>63</v>
      </c>
      <c r="C64">
        <v>2005</v>
      </c>
      <c r="D64" t="s">
        <v>20</v>
      </c>
      <c r="E64" t="s">
        <v>190</v>
      </c>
      <c r="F64" t="s">
        <v>37</v>
      </c>
      <c r="G64">
        <v>1.53</v>
      </c>
      <c r="H64" t="s">
        <v>42</v>
      </c>
      <c r="I64" s="8">
        <v>38530</v>
      </c>
      <c r="J64">
        <v>1</v>
      </c>
      <c r="K64" t="s">
        <v>190</v>
      </c>
      <c r="L64" t="s">
        <v>190</v>
      </c>
      <c r="M64" t="s">
        <v>190</v>
      </c>
      <c r="N64" t="s">
        <v>43</v>
      </c>
      <c r="O64" t="s">
        <v>190</v>
      </c>
      <c r="P64" t="s">
        <v>90</v>
      </c>
      <c r="Q64">
        <v>20</v>
      </c>
      <c r="R64">
        <v>13.071999999999999</v>
      </c>
      <c r="S64" t="s">
        <v>44</v>
      </c>
      <c r="T64" t="s">
        <v>190</v>
      </c>
      <c r="U64" t="s">
        <v>190</v>
      </c>
      <c r="V64" t="s">
        <v>190</v>
      </c>
      <c r="W64" t="s">
        <v>190</v>
      </c>
      <c r="X64" t="s">
        <v>190</v>
      </c>
      <c r="Y64" t="s">
        <v>190</v>
      </c>
      <c r="Z64" t="s">
        <v>190</v>
      </c>
      <c r="AA64" t="s">
        <v>190</v>
      </c>
      <c r="AB64" t="s">
        <v>190</v>
      </c>
      <c r="AC64" t="s">
        <v>190</v>
      </c>
      <c r="AD64" t="s">
        <v>190</v>
      </c>
      <c r="AE64" t="s">
        <v>190</v>
      </c>
      <c r="AF64" t="s">
        <v>190</v>
      </c>
      <c r="AG64" t="s">
        <v>190</v>
      </c>
      <c r="AH64" t="s">
        <v>190</v>
      </c>
      <c r="AI64" t="s">
        <v>190</v>
      </c>
      <c r="AJ64" t="s">
        <v>190</v>
      </c>
      <c r="AK64" t="s">
        <v>190</v>
      </c>
      <c r="AL64" t="s">
        <v>190</v>
      </c>
      <c r="AM64" t="s">
        <v>190</v>
      </c>
      <c r="AN64" t="s">
        <v>190</v>
      </c>
      <c r="AO64" t="s">
        <v>190</v>
      </c>
      <c r="AP64" t="s">
        <v>190</v>
      </c>
      <c r="AQ64" t="s">
        <v>190</v>
      </c>
      <c r="AR64" t="s">
        <v>190</v>
      </c>
      <c r="AS64" t="s">
        <v>190</v>
      </c>
      <c r="AT64" t="s">
        <v>190</v>
      </c>
    </row>
    <row r="65" spans="1:46" x14ac:dyDescent="0.25">
      <c r="A65">
        <v>64</v>
      </c>
      <c r="B65">
        <v>64</v>
      </c>
      <c r="C65">
        <v>2005</v>
      </c>
      <c r="D65" t="s">
        <v>35</v>
      </c>
      <c r="E65" t="s">
        <v>190</v>
      </c>
      <c r="F65" t="s">
        <v>21</v>
      </c>
      <c r="G65">
        <v>1.53</v>
      </c>
      <c r="H65" t="s">
        <v>22</v>
      </c>
      <c r="I65" s="8">
        <v>38519</v>
      </c>
      <c r="J65">
        <v>0.8</v>
      </c>
      <c r="K65" t="s">
        <v>190</v>
      </c>
      <c r="L65">
        <v>1</v>
      </c>
      <c r="M65" s="8">
        <v>38521</v>
      </c>
      <c r="N65" t="s">
        <v>23</v>
      </c>
      <c r="O65" t="s">
        <v>190</v>
      </c>
      <c r="P65" t="s">
        <v>85</v>
      </c>
      <c r="Q65">
        <v>55</v>
      </c>
      <c r="R65">
        <v>35.948</v>
      </c>
      <c r="S65" t="s">
        <v>24</v>
      </c>
      <c r="T65" t="s">
        <v>190</v>
      </c>
      <c r="U65">
        <v>3091.5032679738601</v>
      </c>
      <c r="V65" t="s">
        <v>190</v>
      </c>
      <c r="W65" t="s">
        <v>190</v>
      </c>
      <c r="X65" t="s">
        <v>190</v>
      </c>
      <c r="Y65" t="s">
        <v>190</v>
      </c>
      <c r="Z65" t="s">
        <v>190</v>
      </c>
      <c r="AA65" t="s">
        <v>190</v>
      </c>
      <c r="AB65" t="s">
        <v>190</v>
      </c>
      <c r="AC65" t="s">
        <v>190</v>
      </c>
      <c r="AD65" t="s">
        <v>190</v>
      </c>
      <c r="AE65" t="s">
        <v>190</v>
      </c>
      <c r="AF65" t="s">
        <v>190</v>
      </c>
      <c r="AG65" t="s">
        <v>190</v>
      </c>
      <c r="AH65" t="s">
        <v>190</v>
      </c>
      <c r="AI65" t="s">
        <v>190</v>
      </c>
      <c r="AJ65" t="s">
        <v>190</v>
      </c>
      <c r="AK65" t="s">
        <v>190</v>
      </c>
      <c r="AL65" t="s">
        <v>190</v>
      </c>
      <c r="AM65" t="s">
        <v>190</v>
      </c>
      <c r="AN65" t="s">
        <v>190</v>
      </c>
      <c r="AO65" t="s">
        <v>190</v>
      </c>
      <c r="AP65" t="s">
        <v>190</v>
      </c>
      <c r="AQ65" t="s">
        <v>190</v>
      </c>
      <c r="AR65">
        <v>1281.7284221679699</v>
      </c>
      <c r="AS65">
        <v>82.156699346405205</v>
      </c>
      <c r="AT65">
        <v>2</v>
      </c>
    </row>
    <row r="66" spans="1:46" x14ac:dyDescent="0.25">
      <c r="A66">
        <v>65</v>
      </c>
      <c r="B66">
        <v>65</v>
      </c>
      <c r="C66">
        <v>2005</v>
      </c>
      <c r="D66" t="s">
        <v>35</v>
      </c>
      <c r="E66" t="s">
        <v>190</v>
      </c>
      <c r="F66" t="s">
        <v>21</v>
      </c>
      <c r="G66">
        <v>1.53</v>
      </c>
      <c r="H66" t="s">
        <v>22</v>
      </c>
      <c r="I66" s="8">
        <v>38545</v>
      </c>
      <c r="J66">
        <v>1</v>
      </c>
      <c r="K66" t="s">
        <v>190</v>
      </c>
      <c r="L66">
        <v>1</v>
      </c>
      <c r="M66" s="8">
        <v>38547</v>
      </c>
      <c r="N66" t="s">
        <v>25</v>
      </c>
      <c r="O66" t="s">
        <v>190</v>
      </c>
      <c r="P66" t="s">
        <v>85</v>
      </c>
      <c r="Q66">
        <v>42</v>
      </c>
      <c r="R66">
        <v>27.451000000000001</v>
      </c>
      <c r="S66" t="s">
        <v>24</v>
      </c>
      <c r="T66" t="s">
        <v>190</v>
      </c>
      <c r="U66">
        <v>1015.6862745098</v>
      </c>
      <c r="V66" t="s">
        <v>190</v>
      </c>
      <c r="W66" t="s">
        <v>190</v>
      </c>
      <c r="X66" t="s">
        <v>190</v>
      </c>
      <c r="Y66" t="s">
        <v>190</v>
      </c>
      <c r="Z66" t="s">
        <v>190</v>
      </c>
      <c r="AA66" t="s">
        <v>190</v>
      </c>
      <c r="AB66" t="s">
        <v>190</v>
      </c>
      <c r="AC66" t="s">
        <v>190</v>
      </c>
      <c r="AD66" t="s">
        <v>190</v>
      </c>
      <c r="AE66" t="s">
        <v>190</v>
      </c>
      <c r="AF66" t="s">
        <v>190</v>
      </c>
      <c r="AG66" t="s">
        <v>190</v>
      </c>
      <c r="AH66" t="s">
        <v>190</v>
      </c>
      <c r="AI66" t="s">
        <v>190</v>
      </c>
      <c r="AJ66" t="s">
        <v>190</v>
      </c>
      <c r="AK66" t="s">
        <v>190</v>
      </c>
      <c r="AL66" t="s">
        <v>190</v>
      </c>
      <c r="AM66" t="s">
        <v>190</v>
      </c>
      <c r="AN66" t="s">
        <v>190</v>
      </c>
      <c r="AO66" t="s">
        <v>190</v>
      </c>
      <c r="AP66" t="s">
        <v>190</v>
      </c>
      <c r="AQ66" t="s">
        <v>190</v>
      </c>
      <c r="AR66">
        <v>421.10062749450998</v>
      </c>
      <c r="AS66">
        <v>26.991862745098</v>
      </c>
      <c r="AT66">
        <v>2</v>
      </c>
    </row>
    <row r="67" spans="1:46" x14ac:dyDescent="0.25">
      <c r="A67">
        <v>66</v>
      </c>
      <c r="B67">
        <v>66</v>
      </c>
      <c r="C67">
        <v>2005</v>
      </c>
      <c r="D67" t="s">
        <v>35</v>
      </c>
      <c r="E67" t="s">
        <v>190</v>
      </c>
      <c r="F67" t="s">
        <v>21</v>
      </c>
      <c r="G67">
        <v>1.53</v>
      </c>
      <c r="H67" t="s">
        <v>22</v>
      </c>
      <c r="I67" s="8">
        <v>38594</v>
      </c>
      <c r="J67">
        <v>1.8</v>
      </c>
      <c r="K67" t="s">
        <v>190</v>
      </c>
      <c r="L67">
        <v>2</v>
      </c>
      <c r="M67" s="8">
        <v>36555</v>
      </c>
      <c r="N67" t="s">
        <v>25</v>
      </c>
      <c r="O67" t="s">
        <v>190</v>
      </c>
      <c r="P67" t="s">
        <v>85</v>
      </c>
      <c r="Q67">
        <v>7</v>
      </c>
      <c r="R67">
        <v>4.5750000000000002</v>
      </c>
      <c r="S67" t="s">
        <v>24</v>
      </c>
      <c r="T67" t="s">
        <v>190</v>
      </c>
      <c r="U67">
        <v>169.281045751634</v>
      </c>
      <c r="V67" t="s">
        <v>190</v>
      </c>
      <c r="W67" t="s">
        <v>190</v>
      </c>
      <c r="X67" t="s">
        <v>190</v>
      </c>
      <c r="Y67" t="s">
        <v>190</v>
      </c>
      <c r="Z67" t="s">
        <v>190</v>
      </c>
      <c r="AA67" t="s">
        <v>190</v>
      </c>
      <c r="AB67" t="s">
        <v>190</v>
      </c>
      <c r="AC67" t="s">
        <v>190</v>
      </c>
      <c r="AD67" t="s">
        <v>190</v>
      </c>
      <c r="AE67" t="s">
        <v>190</v>
      </c>
      <c r="AF67" t="s">
        <v>190</v>
      </c>
      <c r="AG67" t="s">
        <v>190</v>
      </c>
      <c r="AH67" t="s">
        <v>190</v>
      </c>
      <c r="AI67" t="s">
        <v>190</v>
      </c>
      <c r="AJ67" t="s">
        <v>190</v>
      </c>
      <c r="AK67" t="s">
        <v>190</v>
      </c>
      <c r="AL67" t="s">
        <v>190</v>
      </c>
      <c r="AM67" t="s">
        <v>190</v>
      </c>
      <c r="AN67" t="s">
        <v>190</v>
      </c>
      <c r="AO67" t="s">
        <v>190</v>
      </c>
      <c r="AP67" t="s">
        <v>190</v>
      </c>
      <c r="AQ67" t="s">
        <v>190</v>
      </c>
      <c r="AR67">
        <v>70.183437915751597</v>
      </c>
      <c r="AS67">
        <v>4.4986437908496697</v>
      </c>
      <c r="AT67">
        <v>-2038.9583333333301</v>
      </c>
    </row>
    <row r="68" spans="1:46" x14ac:dyDescent="0.25">
      <c r="A68">
        <v>67</v>
      </c>
      <c r="B68">
        <v>67</v>
      </c>
      <c r="C68">
        <v>2005</v>
      </c>
      <c r="D68" t="s">
        <v>35</v>
      </c>
      <c r="E68" t="s">
        <v>190</v>
      </c>
      <c r="F68" t="s">
        <v>21</v>
      </c>
      <c r="G68">
        <v>1.53</v>
      </c>
      <c r="H68" t="s">
        <v>22</v>
      </c>
      <c r="I68" s="8">
        <v>38648</v>
      </c>
      <c r="J68">
        <v>1.8</v>
      </c>
      <c r="K68" t="s">
        <v>190</v>
      </c>
      <c r="L68">
        <v>3</v>
      </c>
      <c r="M68" s="8">
        <v>38651</v>
      </c>
      <c r="N68" t="s">
        <v>28</v>
      </c>
      <c r="O68" t="s">
        <v>190</v>
      </c>
      <c r="P68" t="s">
        <v>86</v>
      </c>
      <c r="Q68">
        <v>21.7</v>
      </c>
      <c r="R68">
        <v>14.183</v>
      </c>
      <c r="S68" t="s">
        <v>24</v>
      </c>
      <c r="T68" t="s">
        <v>190</v>
      </c>
      <c r="U68">
        <v>14183.006535947699</v>
      </c>
      <c r="V68" t="s">
        <v>190</v>
      </c>
      <c r="W68" t="s">
        <v>190</v>
      </c>
      <c r="X68" t="s">
        <v>190</v>
      </c>
      <c r="Y68" t="s">
        <v>190</v>
      </c>
      <c r="Z68" t="s">
        <v>190</v>
      </c>
      <c r="AA68" t="s">
        <v>190</v>
      </c>
      <c r="AB68" t="s">
        <v>190</v>
      </c>
      <c r="AC68" t="s">
        <v>190</v>
      </c>
      <c r="AD68" t="s">
        <v>190</v>
      </c>
      <c r="AE68" t="s">
        <v>190</v>
      </c>
      <c r="AF68" t="s">
        <v>190</v>
      </c>
      <c r="AG68" t="s">
        <v>190</v>
      </c>
      <c r="AH68" t="s">
        <v>190</v>
      </c>
      <c r="AI68" t="s">
        <v>190</v>
      </c>
      <c r="AJ68" t="s">
        <v>190</v>
      </c>
      <c r="AK68" t="s">
        <v>190</v>
      </c>
      <c r="AL68" t="s">
        <v>190</v>
      </c>
      <c r="AM68" t="s">
        <v>190</v>
      </c>
      <c r="AN68" t="s">
        <v>190</v>
      </c>
      <c r="AO68" t="s">
        <v>190</v>
      </c>
      <c r="AP68" t="s">
        <v>190</v>
      </c>
      <c r="AQ68" t="s">
        <v>190</v>
      </c>
      <c r="AR68">
        <v>5880.2339875359503</v>
      </c>
      <c r="AS68">
        <v>376.91339869281001</v>
      </c>
      <c r="AT68">
        <v>3</v>
      </c>
    </row>
    <row r="69" spans="1:46" x14ac:dyDescent="0.25">
      <c r="A69">
        <v>68</v>
      </c>
      <c r="B69">
        <v>68</v>
      </c>
      <c r="C69">
        <v>2005</v>
      </c>
      <c r="D69" t="s">
        <v>35</v>
      </c>
      <c r="E69" t="s">
        <v>190</v>
      </c>
      <c r="F69" t="s">
        <v>21</v>
      </c>
      <c r="G69">
        <v>1.53</v>
      </c>
      <c r="H69" t="s">
        <v>268</v>
      </c>
      <c r="I69" s="8">
        <v>38598</v>
      </c>
      <c r="J69">
        <v>1</v>
      </c>
      <c r="K69" t="s">
        <v>190</v>
      </c>
      <c r="L69" t="s">
        <v>190</v>
      </c>
      <c r="M69" s="8">
        <v>38551</v>
      </c>
      <c r="N69" t="s">
        <v>270</v>
      </c>
      <c r="O69" t="s">
        <v>84</v>
      </c>
      <c r="P69" t="s">
        <v>87</v>
      </c>
      <c r="Q69">
        <v>50</v>
      </c>
      <c r="R69">
        <v>32.68</v>
      </c>
      <c r="S69" t="s">
        <v>31</v>
      </c>
      <c r="T69">
        <v>32680</v>
      </c>
      <c r="U69">
        <v>261.43790849673201</v>
      </c>
      <c r="V69" t="s">
        <v>190</v>
      </c>
      <c r="W69" t="s">
        <v>190</v>
      </c>
      <c r="X69" t="s">
        <v>190</v>
      </c>
      <c r="Y69" t="s">
        <v>190</v>
      </c>
      <c r="Z69" t="s">
        <v>190</v>
      </c>
      <c r="AA69" t="s">
        <v>190</v>
      </c>
      <c r="AB69" t="s">
        <v>190</v>
      </c>
      <c r="AC69" t="s">
        <v>190</v>
      </c>
      <c r="AD69" t="s">
        <v>190</v>
      </c>
      <c r="AE69" t="s">
        <v>190</v>
      </c>
      <c r="AF69" t="s">
        <v>190</v>
      </c>
      <c r="AG69" t="s">
        <v>190</v>
      </c>
      <c r="AH69" t="s">
        <v>190</v>
      </c>
      <c r="AI69" t="s">
        <v>190</v>
      </c>
      <c r="AJ69" t="s">
        <v>190</v>
      </c>
      <c r="AK69" t="s">
        <v>190</v>
      </c>
      <c r="AL69" t="s">
        <v>190</v>
      </c>
      <c r="AM69" t="s">
        <v>190</v>
      </c>
      <c r="AN69" t="s">
        <v>190</v>
      </c>
      <c r="AO69" t="s">
        <v>190</v>
      </c>
      <c r="AP69" t="s">
        <v>190</v>
      </c>
      <c r="AQ69" t="s">
        <v>190</v>
      </c>
      <c r="AR69">
        <v>83.275816993464005</v>
      </c>
      <c r="AS69">
        <v>20.261437908496699</v>
      </c>
      <c r="AT69">
        <v>-47</v>
      </c>
    </row>
    <row r="70" spans="1:46" x14ac:dyDescent="0.25">
      <c r="A70">
        <v>69</v>
      </c>
      <c r="B70">
        <v>69</v>
      </c>
      <c r="C70">
        <v>2005</v>
      </c>
      <c r="D70" t="s">
        <v>35</v>
      </c>
      <c r="E70" t="s">
        <v>190</v>
      </c>
      <c r="F70" t="s">
        <v>21</v>
      </c>
      <c r="G70">
        <v>1.53</v>
      </c>
      <c r="H70" t="s">
        <v>268</v>
      </c>
      <c r="I70" s="8">
        <v>38551</v>
      </c>
      <c r="J70">
        <v>1</v>
      </c>
      <c r="K70" t="s">
        <v>190</v>
      </c>
      <c r="L70" t="s">
        <v>190</v>
      </c>
      <c r="M70" t="s">
        <v>190</v>
      </c>
      <c r="N70" t="s">
        <v>29</v>
      </c>
      <c r="O70" t="s">
        <v>83</v>
      </c>
      <c r="P70" t="s">
        <v>87</v>
      </c>
      <c r="Q70">
        <v>6</v>
      </c>
      <c r="R70">
        <v>3.9220000000000002</v>
      </c>
      <c r="S70" t="s">
        <v>30</v>
      </c>
      <c r="T70">
        <v>3922</v>
      </c>
      <c r="U70">
        <v>778.73125720876601</v>
      </c>
      <c r="V70" t="s">
        <v>190</v>
      </c>
      <c r="W70" t="s">
        <v>190</v>
      </c>
      <c r="X70" t="s">
        <v>190</v>
      </c>
      <c r="Y70" t="s">
        <v>190</v>
      </c>
      <c r="Z70" t="s">
        <v>190</v>
      </c>
      <c r="AA70" t="s">
        <v>190</v>
      </c>
      <c r="AB70" t="s">
        <v>190</v>
      </c>
      <c r="AC70" t="s">
        <v>190</v>
      </c>
      <c r="AD70" t="s">
        <v>190</v>
      </c>
      <c r="AE70" t="s">
        <v>190</v>
      </c>
      <c r="AF70" t="s">
        <v>190</v>
      </c>
      <c r="AG70" t="s">
        <v>190</v>
      </c>
      <c r="AH70" t="s">
        <v>190</v>
      </c>
      <c r="AI70" t="s">
        <v>190</v>
      </c>
      <c r="AJ70" t="s">
        <v>190</v>
      </c>
      <c r="AK70" t="s">
        <v>190</v>
      </c>
      <c r="AL70" t="s">
        <v>190</v>
      </c>
      <c r="AM70" t="s">
        <v>190</v>
      </c>
      <c r="AN70" t="s">
        <v>190</v>
      </c>
      <c r="AO70" t="s">
        <v>190</v>
      </c>
      <c r="AP70" t="s">
        <v>190</v>
      </c>
      <c r="AQ70" t="s">
        <v>190</v>
      </c>
      <c r="AR70">
        <v>363.25935032227397</v>
      </c>
      <c r="AS70">
        <v>21.736679774747302</v>
      </c>
      <c r="AT70" t="s">
        <v>190</v>
      </c>
    </row>
    <row r="71" spans="1:46" x14ac:dyDescent="0.25">
      <c r="A71">
        <v>70</v>
      </c>
      <c r="B71">
        <v>70</v>
      </c>
      <c r="C71">
        <v>2005</v>
      </c>
      <c r="D71" t="s">
        <v>36</v>
      </c>
      <c r="E71" t="s">
        <v>190</v>
      </c>
      <c r="F71" t="s">
        <v>37</v>
      </c>
      <c r="G71">
        <v>1.8</v>
      </c>
      <c r="H71" t="s">
        <v>22</v>
      </c>
      <c r="I71" s="8">
        <v>38511</v>
      </c>
      <c r="J71">
        <v>1.74</v>
      </c>
      <c r="K71" t="s">
        <v>190</v>
      </c>
      <c r="L71">
        <v>1</v>
      </c>
      <c r="M71" s="8">
        <v>38513</v>
      </c>
      <c r="N71" t="s">
        <v>23</v>
      </c>
      <c r="O71" t="s">
        <v>190</v>
      </c>
      <c r="P71" t="s">
        <v>85</v>
      </c>
      <c r="Q71">
        <v>55</v>
      </c>
      <c r="R71">
        <v>30.556000000000001</v>
      </c>
      <c r="S71" t="s">
        <v>24</v>
      </c>
      <c r="T71" t="s">
        <v>190</v>
      </c>
      <c r="U71">
        <v>2627.7777777777801</v>
      </c>
      <c r="V71" t="s">
        <v>190</v>
      </c>
      <c r="W71" t="s">
        <v>190</v>
      </c>
      <c r="X71" t="s">
        <v>190</v>
      </c>
      <c r="Y71" t="s">
        <v>190</v>
      </c>
      <c r="Z71" t="s">
        <v>190</v>
      </c>
      <c r="AA71" t="s">
        <v>190</v>
      </c>
      <c r="AB71" t="s">
        <v>190</v>
      </c>
      <c r="AC71" t="s">
        <v>190</v>
      </c>
      <c r="AD71" t="s">
        <v>190</v>
      </c>
      <c r="AE71" t="s">
        <v>190</v>
      </c>
      <c r="AF71" t="s">
        <v>190</v>
      </c>
      <c r="AG71" t="s">
        <v>190</v>
      </c>
      <c r="AH71" t="s">
        <v>190</v>
      </c>
      <c r="AI71" t="s">
        <v>190</v>
      </c>
      <c r="AJ71" t="s">
        <v>190</v>
      </c>
      <c r="AK71" t="s">
        <v>190</v>
      </c>
      <c r="AL71" t="s">
        <v>190</v>
      </c>
      <c r="AM71" t="s">
        <v>190</v>
      </c>
      <c r="AN71" t="s">
        <v>190</v>
      </c>
      <c r="AO71" t="s">
        <v>190</v>
      </c>
      <c r="AP71" t="s">
        <v>190</v>
      </c>
      <c r="AQ71" t="s">
        <v>190</v>
      </c>
      <c r="AR71">
        <v>1089.46915884278</v>
      </c>
      <c r="AS71">
        <v>69.833194444444402</v>
      </c>
      <c r="AT71">
        <v>2</v>
      </c>
    </row>
    <row r="72" spans="1:46" x14ac:dyDescent="0.25">
      <c r="A72">
        <v>71</v>
      </c>
      <c r="B72">
        <v>71</v>
      </c>
      <c r="C72">
        <v>2005</v>
      </c>
      <c r="D72" t="s">
        <v>36</v>
      </c>
      <c r="E72" t="s">
        <v>190</v>
      </c>
      <c r="F72" t="s">
        <v>37</v>
      </c>
      <c r="G72">
        <v>1.8</v>
      </c>
      <c r="H72" t="s">
        <v>22</v>
      </c>
      <c r="I72" s="8">
        <v>38574</v>
      </c>
      <c r="J72">
        <v>1.8</v>
      </c>
      <c r="K72" t="s">
        <v>190</v>
      </c>
      <c r="L72">
        <v>2</v>
      </c>
      <c r="M72" s="8">
        <v>38576</v>
      </c>
      <c r="N72" t="s">
        <v>26</v>
      </c>
      <c r="O72" t="s">
        <v>190</v>
      </c>
      <c r="P72" t="s">
        <v>85</v>
      </c>
      <c r="Q72">
        <v>27.5</v>
      </c>
      <c r="R72">
        <v>15.278</v>
      </c>
      <c r="S72" t="s">
        <v>24</v>
      </c>
      <c r="T72" t="s">
        <v>190</v>
      </c>
      <c r="U72">
        <v>565.27777777777806</v>
      </c>
      <c r="V72" t="s">
        <v>190</v>
      </c>
      <c r="W72" t="s">
        <v>190</v>
      </c>
      <c r="X72" t="s">
        <v>190</v>
      </c>
      <c r="Y72" t="s">
        <v>190</v>
      </c>
      <c r="Z72" t="s">
        <v>190</v>
      </c>
      <c r="AA72" t="s">
        <v>190</v>
      </c>
      <c r="AB72" t="s">
        <v>190</v>
      </c>
      <c r="AC72" t="s">
        <v>190</v>
      </c>
      <c r="AD72" t="s">
        <v>190</v>
      </c>
      <c r="AE72" t="s">
        <v>190</v>
      </c>
      <c r="AF72" t="s">
        <v>190</v>
      </c>
      <c r="AG72" t="s">
        <v>190</v>
      </c>
      <c r="AH72" t="s">
        <v>190</v>
      </c>
      <c r="AI72" t="s">
        <v>190</v>
      </c>
      <c r="AJ72" t="s">
        <v>190</v>
      </c>
      <c r="AK72" t="s">
        <v>190</v>
      </c>
      <c r="AL72" t="s">
        <v>190</v>
      </c>
      <c r="AM72" t="s">
        <v>190</v>
      </c>
      <c r="AN72" t="s">
        <v>190</v>
      </c>
      <c r="AO72" t="s">
        <v>190</v>
      </c>
      <c r="AP72" t="s">
        <v>190</v>
      </c>
      <c r="AQ72" t="s">
        <v>190</v>
      </c>
      <c r="AR72">
        <v>234.362551611528</v>
      </c>
      <c r="AS72">
        <v>15.022256944444401</v>
      </c>
      <c r="AT72">
        <v>2</v>
      </c>
    </row>
    <row r="73" spans="1:46" x14ac:dyDescent="0.25">
      <c r="A73">
        <v>72</v>
      </c>
      <c r="B73">
        <v>72</v>
      </c>
      <c r="C73">
        <v>2005</v>
      </c>
      <c r="D73" t="s">
        <v>36</v>
      </c>
      <c r="E73" t="s">
        <v>190</v>
      </c>
      <c r="F73" t="s">
        <v>37</v>
      </c>
      <c r="G73">
        <v>1.8</v>
      </c>
      <c r="H73" t="s">
        <v>22</v>
      </c>
      <c r="I73" s="8">
        <v>38645</v>
      </c>
      <c r="J73">
        <v>1.8</v>
      </c>
      <c r="K73" t="s">
        <v>190</v>
      </c>
      <c r="L73">
        <v>3</v>
      </c>
      <c r="M73" s="8">
        <v>38646</v>
      </c>
      <c r="N73" t="s">
        <v>28</v>
      </c>
      <c r="O73" t="s">
        <v>190</v>
      </c>
      <c r="P73" t="s">
        <v>86</v>
      </c>
      <c r="Q73">
        <v>11.2</v>
      </c>
      <c r="R73">
        <v>6.2220000000000004</v>
      </c>
      <c r="S73" t="s">
        <v>24</v>
      </c>
      <c r="T73" t="s">
        <v>190</v>
      </c>
      <c r="U73">
        <v>6222.2222222222199</v>
      </c>
      <c r="V73" t="s">
        <v>190</v>
      </c>
      <c r="W73" t="s">
        <v>190</v>
      </c>
      <c r="X73" t="s">
        <v>190</v>
      </c>
      <c r="Y73" t="s">
        <v>190</v>
      </c>
      <c r="Z73" t="s">
        <v>190</v>
      </c>
      <c r="AA73" t="s">
        <v>190</v>
      </c>
      <c r="AB73" t="s">
        <v>190</v>
      </c>
      <c r="AC73" t="s">
        <v>190</v>
      </c>
      <c r="AD73" t="s">
        <v>190</v>
      </c>
      <c r="AE73" t="s">
        <v>190</v>
      </c>
      <c r="AF73" t="s">
        <v>190</v>
      </c>
      <c r="AG73" t="s">
        <v>190</v>
      </c>
      <c r="AH73" t="s">
        <v>190</v>
      </c>
      <c r="AI73" t="s">
        <v>190</v>
      </c>
      <c r="AJ73" t="s">
        <v>190</v>
      </c>
      <c r="AK73" t="s">
        <v>190</v>
      </c>
      <c r="AL73" t="s">
        <v>190</v>
      </c>
      <c r="AM73" t="s">
        <v>190</v>
      </c>
      <c r="AN73" t="s">
        <v>190</v>
      </c>
      <c r="AO73" t="s">
        <v>190</v>
      </c>
      <c r="AP73" t="s">
        <v>190</v>
      </c>
      <c r="AQ73" t="s">
        <v>190</v>
      </c>
      <c r="AR73">
        <v>2579.7155558222198</v>
      </c>
      <c r="AS73">
        <v>165.35555555555601</v>
      </c>
      <c r="AT73">
        <v>1</v>
      </c>
    </row>
    <row r="74" spans="1:46" x14ac:dyDescent="0.25">
      <c r="A74">
        <v>73</v>
      </c>
      <c r="B74">
        <v>73</v>
      </c>
      <c r="C74">
        <v>2005</v>
      </c>
      <c r="D74" t="s">
        <v>36</v>
      </c>
      <c r="E74" t="s">
        <v>190</v>
      </c>
      <c r="F74" t="s">
        <v>37</v>
      </c>
      <c r="G74">
        <v>1.8</v>
      </c>
      <c r="H74" t="s">
        <v>268</v>
      </c>
      <c r="I74" s="8">
        <v>38523</v>
      </c>
      <c r="J74">
        <v>1.74</v>
      </c>
      <c r="K74" t="s">
        <v>190</v>
      </c>
      <c r="L74" t="s">
        <v>190</v>
      </c>
      <c r="M74" t="s">
        <v>190</v>
      </c>
      <c r="N74" t="s">
        <v>29</v>
      </c>
      <c r="O74" t="s">
        <v>83</v>
      </c>
      <c r="P74" t="s">
        <v>87</v>
      </c>
      <c r="Q74">
        <v>14</v>
      </c>
      <c r="R74">
        <v>7.7779999999999996</v>
      </c>
      <c r="S74" t="s">
        <v>30</v>
      </c>
      <c r="T74">
        <v>7778</v>
      </c>
      <c r="U74">
        <v>1544.48366013072</v>
      </c>
      <c r="V74" t="s">
        <v>190</v>
      </c>
      <c r="W74" t="s">
        <v>190</v>
      </c>
      <c r="X74" t="s">
        <v>190</v>
      </c>
      <c r="Y74" t="s">
        <v>190</v>
      </c>
      <c r="Z74" t="s">
        <v>190</v>
      </c>
      <c r="AA74" t="s">
        <v>190</v>
      </c>
      <c r="AB74" t="s">
        <v>190</v>
      </c>
      <c r="AC74" t="s">
        <v>190</v>
      </c>
      <c r="AD74" t="s">
        <v>190</v>
      </c>
      <c r="AE74" t="s">
        <v>190</v>
      </c>
      <c r="AF74" t="s">
        <v>190</v>
      </c>
      <c r="AG74" t="s">
        <v>190</v>
      </c>
      <c r="AH74" t="s">
        <v>190</v>
      </c>
      <c r="AI74" t="s">
        <v>190</v>
      </c>
      <c r="AJ74" t="s">
        <v>190</v>
      </c>
      <c r="AK74" t="s">
        <v>190</v>
      </c>
      <c r="AL74" t="s">
        <v>190</v>
      </c>
      <c r="AM74" t="s">
        <v>190</v>
      </c>
      <c r="AN74" t="s">
        <v>190</v>
      </c>
      <c r="AO74" t="s">
        <v>190</v>
      </c>
      <c r="AP74" t="s">
        <v>190</v>
      </c>
      <c r="AQ74" t="s">
        <v>190</v>
      </c>
      <c r="AR74">
        <v>720.46437813917703</v>
      </c>
      <c r="AS74">
        <v>43.111081553248702</v>
      </c>
      <c r="AT74" t="s">
        <v>190</v>
      </c>
    </row>
    <row r="75" spans="1:46" x14ac:dyDescent="0.25">
      <c r="A75">
        <v>74</v>
      </c>
      <c r="B75">
        <v>74</v>
      </c>
      <c r="C75">
        <v>2006</v>
      </c>
      <c r="D75" t="s">
        <v>20</v>
      </c>
      <c r="E75" t="s">
        <v>190</v>
      </c>
      <c r="F75" t="s">
        <v>37</v>
      </c>
      <c r="G75">
        <v>1.53</v>
      </c>
      <c r="H75" t="s">
        <v>22</v>
      </c>
      <c r="I75" s="8">
        <v>38876</v>
      </c>
      <c r="J75">
        <v>1</v>
      </c>
      <c r="K75" t="s">
        <v>190</v>
      </c>
      <c r="L75">
        <v>1</v>
      </c>
      <c r="M75" s="8">
        <v>38878</v>
      </c>
      <c r="N75" t="s">
        <v>23</v>
      </c>
      <c r="O75" t="s">
        <v>190</v>
      </c>
      <c r="P75" t="s">
        <v>85</v>
      </c>
      <c r="Q75">
        <v>1.5</v>
      </c>
      <c r="R75">
        <v>0.98</v>
      </c>
      <c r="S75" t="s">
        <v>46</v>
      </c>
      <c r="T75">
        <v>1618</v>
      </c>
      <c r="U75">
        <v>1391.1764705882399</v>
      </c>
      <c r="V75" t="s">
        <v>190</v>
      </c>
      <c r="W75" t="s">
        <v>190</v>
      </c>
      <c r="X75" t="s">
        <v>190</v>
      </c>
      <c r="Y75" t="s">
        <v>190</v>
      </c>
      <c r="Z75" t="s">
        <v>190</v>
      </c>
      <c r="AA75" t="s">
        <v>190</v>
      </c>
      <c r="AB75" t="s">
        <v>190</v>
      </c>
      <c r="AC75" t="s">
        <v>190</v>
      </c>
      <c r="AD75" t="s">
        <v>190</v>
      </c>
      <c r="AE75" t="s">
        <v>190</v>
      </c>
      <c r="AF75" t="s">
        <v>190</v>
      </c>
      <c r="AG75" t="s">
        <v>190</v>
      </c>
      <c r="AH75" t="s">
        <v>190</v>
      </c>
      <c r="AI75" t="s">
        <v>190</v>
      </c>
      <c r="AJ75" t="s">
        <v>190</v>
      </c>
      <c r="AK75" t="s">
        <v>190</v>
      </c>
      <c r="AL75" t="s">
        <v>190</v>
      </c>
      <c r="AM75" t="s">
        <v>190</v>
      </c>
      <c r="AN75" t="s">
        <v>190</v>
      </c>
      <c r="AO75" t="s">
        <v>190</v>
      </c>
      <c r="AP75" t="s">
        <v>190</v>
      </c>
      <c r="AQ75" t="s">
        <v>190</v>
      </c>
      <c r="AR75">
        <v>576.77778997558801</v>
      </c>
      <c r="AS75">
        <v>36.970514705882401</v>
      </c>
      <c r="AT75">
        <v>2</v>
      </c>
    </row>
    <row r="76" spans="1:46" x14ac:dyDescent="0.25">
      <c r="A76">
        <v>75</v>
      </c>
      <c r="B76">
        <v>75</v>
      </c>
      <c r="C76">
        <v>2006</v>
      </c>
      <c r="D76" t="s">
        <v>20</v>
      </c>
      <c r="E76" t="s">
        <v>190</v>
      </c>
      <c r="F76" t="s">
        <v>37</v>
      </c>
      <c r="G76">
        <v>1.53</v>
      </c>
      <c r="H76" t="s">
        <v>22</v>
      </c>
      <c r="I76" s="8">
        <v>38899</v>
      </c>
      <c r="J76">
        <v>0.53</v>
      </c>
      <c r="K76" t="s">
        <v>190</v>
      </c>
      <c r="L76">
        <v>1</v>
      </c>
      <c r="M76" s="8">
        <v>38901</v>
      </c>
      <c r="N76" t="s">
        <v>45</v>
      </c>
      <c r="O76" t="s">
        <v>190</v>
      </c>
      <c r="P76" t="s">
        <v>85</v>
      </c>
      <c r="Q76">
        <v>3.5</v>
      </c>
      <c r="R76">
        <v>2.2879999999999998</v>
      </c>
      <c r="S76" t="s">
        <v>47</v>
      </c>
      <c r="T76">
        <v>6863</v>
      </c>
      <c r="U76">
        <v>2539.2156862745101</v>
      </c>
      <c r="V76" t="s">
        <v>190</v>
      </c>
      <c r="W76" t="s">
        <v>190</v>
      </c>
      <c r="X76" t="s">
        <v>190</v>
      </c>
      <c r="Y76" t="s">
        <v>190</v>
      </c>
      <c r="Z76" t="s">
        <v>190</v>
      </c>
      <c r="AA76" t="s">
        <v>190</v>
      </c>
      <c r="AB76" t="s">
        <v>190</v>
      </c>
      <c r="AC76" t="s">
        <v>190</v>
      </c>
      <c r="AD76" t="s">
        <v>190</v>
      </c>
      <c r="AE76" t="s">
        <v>190</v>
      </c>
      <c r="AF76" t="s">
        <v>190</v>
      </c>
      <c r="AG76" t="s">
        <v>190</v>
      </c>
      <c r="AH76" t="s">
        <v>190</v>
      </c>
      <c r="AI76" t="s">
        <v>190</v>
      </c>
      <c r="AJ76" t="s">
        <v>190</v>
      </c>
      <c r="AK76" t="s">
        <v>190</v>
      </c>
      <c r="AL76" t="s">
        <v>190</v>
      </c>
      <c r="AM76" t="s">
        <v>190</v>
      </c>
      <c r="AN76" t="s">
        <v>190</v>
      </c>
      <c r="AO76" t="s">
        <v>190</v>
      </c>
      <c r="AP76" t="s">
        <v>190</v>
      </c>
      <c r="AQ76" t="s">
        <v>190</v>
      </c>
      <c r="AR76">
        <v>1052.75156873627</v>
      </c>
      <c r="AS76">
        <v>67.479656862745102</v>
      </c>
      <c r="AT76">
        <v>2</v>
      </c>
    </row>
    <row r="77" spans="1:46" x14ac:dyDescent="0.25">
      <c r="A77">
        <v>76</v>
      </c>
      <c r="B77">
        <v>76</v>
      </c>
      <c r="C77">
        <v>2006</v>
      </c>
      <c r="D77" t="s">
        <v>20</v>
      </c>
      <c r="E77" t="s">
        <v>190</v>
      </c>
      <c r="F77" t="s">
        <v>37</v>
      </c>
      <c r="G77">
        <v>1.53</v>
      </c>
      <c r="H77" t="s">
        <v>22</v>
      </c>
      <c r="I77" s="8">
        <v>38922</v>
      </c>
      <c r="J77">
        <v>1</v>
      </c>
      <c r="K77" t="s">
        <v>190</v>
      </c>
      <c r="L77">
        <v>2</v>
      </c>
      <c r="M77" s="8">
        <v>38923</v>
      </c>
      <c r="N77" t="s">
        <v>26</v>
      </c>
      <c r="O77" t="s">
        <v>190</v>
      </c>
      <c r="P77" t="s">
        <v>85</v>
      </c>
      <c r="Q77">
        <v>1</v>
      </c>
      <c r="R77">
        <v>0.65400000000000003</v>
      </c>
      <c r="S77" t="s">
        <v>46</v>
      </c>
      <c r="T77">
        <v>1176</v>
      </c>
      <c r="U77">
        <v>435.29411764705901</v>
      </c>
      <c r="V77" t="s">
        <v>190</v>
      </c>
      <c r="W77" t="s">
        <v>190</v>
      </c>
      <c r="X77" t="s">
        <v>190</v>
      </c>
      <c r="Y77" t="s">
        <v>190</v>
      </c>
      <c r="Z77" t="s">
        <v>190</v>
      </c>
      <c r="AA77" t="s">
        <v>190</v>
      </c>
      <c r="AB77" t="s">
        <v>190</v>
      </c>
      <c r="AC77" t="s">
        <v>190</v>
      </c>
      <c r="AD77" t="s">
        <v>190</v>
      </c>
      <c r="AE77" t="s">
        <v>190</v>
      </c>
      <c r="AF77" t="s">
        <v>190</v>
      </c>
      <c r="AG77" t="s">
        <v>190</v>
      </c>
      <c r="AH77" t="s">
        <v>190</v>
      </c>
      <c r="AI77" t="s">
        <v>190</v>
      </c>
      <c r="AJ77" t="s">
        <v>190</v>
      </c>
      <c r="AK77" t="s">
        <v>190</v>
      </c>
      <c r="AL77" t="s">
        <v>190</v>
      </c>
      <c r="AM77" t="s">
        <v>190</v>
      </c>
      <c r="AN77" t="s">
        <v>190</v>
      </c>
      <c r="AO77" t="s">
        <v>190</v>
      </c>
      <c r="AP77" t="s">
        <v>190</v>
      </c>
      <c r="AQ77" t="s">
        <v>190</v>
      </c>
      <c r="AR77">
        <v>180.471697497647</v>
      </c>
      <c r="AS77">
        <v>11.567941176470599</v>
      </c>
      <c r="AT77">
        <v>1</v>
      </c>
    </row>
    <row r="78" spans="1:46" x14ac:dyDescent="0.25">
      <c r="A78">
        <v>77</v>
      </c>
      <c r="B78">
        <v>77</v>
      </c>
      <c r="C78">
        <v>2006</v>
      </c>
      <c r="D78" t="s">
        <v>20</v>
      </c>
      <c r="E78" t="s">
        <v>190</v>
      </c>
      <c r="F78" t="s">
        <v>37</v>
      </c>
      <c r="G78">
        <v>1.53</v>
      </c>
      <c r="H78" t="s">
        <v>22</v>
      </c>
      <c r="I78" s="8">
        <v>38961</v>
      </c>
      <c r="J78">
        <v>0.53</v>
      </c>
      <c r="K78" t="s">
        <v>190</v>
      </c>
      <c r="L78">
        <v>2</v>
      </c>
      <c r="M78" s="8">
        <v>38962</v>
      </c>
      <c r="N78" t="s">
        <v>26</v>
      </c>
      <c r="O78" t="s">
        <v>190</v>
      </c>
      <c r="P78" t="s">
        <v>85</v>
      </c>
      <c r="Q78">
        <v>2</v>
      </c>
      <c r="R78">
        <v>1.3069999999999999</v>
      </c>
      <c r="S78" t="s">
        <v>46</v>
      </c>
      <c r="T78">
        <v>2353</v>
      </c>
      <c r="U78">
        <v>870.58823529411802</v>
      </c>
      <c r="V78" t="s">
        <v>190</v>
      </c>
      <c r="W78" t="s">
        <v>190</v>
      </c>
      <c r="X78" t="s">
        <v>190</v>
      </c>
      <c r="Y78" t="s">
        <v>190</v>
      </c>
      <c r="Z78" t="s">
        <v>190</v>
      </c>
      <c r="AA78" t="s">
        <v>190</v>
      </c>
      <c r="AB78" t="s">
        <v>190</v>
      </c>
      <c r="AC78" t="s">
        <v>190</v>
      </c>
      <c r="AD78" t="s">
        <v>190</v>
      </c>
      <c r="AE78" t="s">
        <v>190</v>
      </c>
      <c r="AF78" t="s">
        <v>190</v>
      </c>
      <c r="AG78" t="s">
        <v>190</v>
      </c>
      <c r="AH78" t="s">
        <v>190</v>
      </c>
      <c r="AI78" t="s">
        <v>190</v>
      </c>
      <c r="AJ78" t="s">
        <v>190</v>
      </c>
      <c r="AK78" t="s">
        <v>190</v>
      </c>
      <c r="AL78" t="s">
        <v>190</v>
      </c>
      <c r="AM78" t="s">
        <v>190</v>
      </c>
      <c r="AN78" t="s">
        <v>190</v>
      </c>
      <c r="AO78" t="s">
        <v>190</v>
      </c>
      <c r="AP78" t="s">
        <v>190</v>
      </c>
      <c r="AQ78" t="s">
        <v>190</v>
      </c>
      <c r="AR78">
        <v>360.943394995294</v>
      </c>
      <c r="AS78">
        <v>23.135882352941199</v>
      </c>
      <c r="AT78">
        <v>1</v>
      </c>
    </row>
    <row r="79" spans="1:46" x14ac:dyDescent="0.25">
      <c r="A79">
        <v>78</v>
      </c>
      <c r="B79">
        <v>78</v>
      </c>
      <c r="C79">
        <v>2006</v>
      </c>
      <c r="D79" t="s">
        <v>20</v>
      </c>
      <c r="E79" t="s">
        <v>190</v>
      </c>
      <c r="F79" t="s">
        <v>37</v>
      </c>
      <c r="G79">
        <v>1.53</v>
      </c>
      <c r="H79" t="s">
        <v>22</v>
      </c>
      <c r="I79" s="8">
        <v>39004</v>
      </c>
      <c r="J79">
        <v>0.8</v>
      </c>
      <c r="K79" t="s">
        <v>190</v>
      </c>
      <c r="L79">
        <v>3</v>
      </c>
      <c r="M79" s="8">
        <v>39010</v>
      </c>
      <c r="N79" t="s">
        <v>38</v>
      </c>
      <c r="O79" t="s">
        <v>190</v>
      </c>
      <c r="P79" t="s">
        <v>86</v>
      </c>
      <c r="Q79">
        <v>36</v>
      </c>
      <c r="R79">
        <v>23.529</v>
      </c>
      <c r="S79" t="s">
        <v>41</v>
      </c>
      <c r="T79" t="s">
        <v>190</v>
      </c>
      <c r="U79" t="s">
        <v>190</v>
      </c>
      <c r="V79" t="s">
        <v>190</v>
      </c>
      <c r="W79" t="s">
        <v>190</v>
      </c>
      <c r="X79" t="s">
        <v>190</v>
      </c>
      <c r="Y79" t="s">
        <v>190</v>
      </c>
      <c r="Z79" t="s">
        <v>190</v>
      </c>
      <c r="AA79" t="s">
        <v>190</v>
      </c>
      <c r="AB79" t="s">
        <v>190</v>
      </c>
      <c r="AC79" t="s">
        <v>190</v>
      </c>
      <c r="AD79" t="s">
        <v>190</v>
      </c>
      <c r="AE79" t="s">
        <v>190</v>
      </c>
      <c r="AF79" t="s">
        <v>190</v>
      </c>
      <c r="AG79" t="s">
        <v>190</v>
      </c>
      <c r="AH79" t="s">
        <v>190</v>
      </c>
      <c r="AI79" t="s">
        <v>190</v>
      </c>
      <c r="AJ79" t="s">
        <v>190</v>
      </c>
      <c r="AK79" t="s">
        <v>190</v>
      </c>
      <c r="AL79" t="s">
        <v>190</v>
      </c>
      <c r="AM79" t="s">
        <v>190</v>
      </c>
      <c r="AN79" t="s">
        <v>190</v>
      </c>
      <c r="AO79" t="s">
        <v>190</v>
      </c>
      <c r="AP79" t="s">
        <v>190</v>
      </c>
      <c r="AQ79" t="s">
        <v>190</v>
      </c>
      <c r="AR79">
        <v>0</v>
      </c>
      <c r="AS79">
        <v>0</v>
      </c>
      <c r="AT79">
        <v>6</v>
      </c>
    </row>
    <row r="80" spans="1:46" x14ac:dyDescent="0.25">
      <c r="A80">
        <v>79</v>
      </c>
      <c r="B80">
        <v>79</v>
      </c>
      <c r="C80">
        <v>2006</v>
      </c>
      <c r="D80" t="s">
        <v>20</v>
      </c>
      <c r="E80" t="s">
        <v>190</v>
      </c>
      <c r="F80" t="s">
        <v>37</v>
      </c>
      <c r="G80">
        <v>1.53</v>
      </c>
      <c r="H80" t="s">
        <v>22</v>
      </c>
      <c r="I80" s="8">
        <v>39008</v>
      </c>
      <c r="J80">
        <v>0.7</v>
      </c>
      <c r="K80" t="s">
        <v>190</v>
      </c>
      <c r="L80">
        <v>3</v>
      </c>
      <c r="M80" s="8">
        <v>39010</v>
      </c>
      <c r="N80" t="s">
        <v>28</v>
      </c>
      <c r="O80" t="s">
        <v>190</v>
      </c>
      <c r="P80" t="s">
        <v>86</v>
      </c>
      <c r="Q80">
        <v>56</v>
      </c>
      <c r="R80">
        <v>36.600999999999999</v>
      </c>
      <c r="S80" t="s">
        <v>41</v>
      </c>
      <c r="T80" t="s">
        <v>190</v>
      </c>
      <c r="U80" t="s">
        <v>190</v>
      </c>
      <c r="V80" t="s">
        <v>190</v>
      </c>
      <c r="W80" t="s">
        <v>190</v>
      </c>
      <c r="X80" t="s">
        <v>190</v>
      </c>
      <c r="Y80" t="s">
        <v>190</v>
      </c>
      <c r="Z80" t="s">
        <v>190</v>
      </c>
      <c r="AA80" t="s">
        <v>190</v>
      </c>
      <c r="AB80" t="s">
        <v>190</v>
      </c>
      <c r="AC80" t="s">
        <v>190</v>
      </c>
      <c r="AD80" t="s">
        <v>190</v>
      </c>
      <c r="AE80" t="s">
        <v>190</v>
      </c>
      <c r="AF80" t="s">
        <v>190</v>
      </c>
      <c r="AG80" t="s">
        <v>190</v>
      </c>
      <c r="AH80" t="s">
        <v>190</v>
      </c>
      <c r="AI80" t="s">
        <v>190</v>
      </c>
      <c r="AJ80" t="s">
        <v>190</v>
      </c>
      <c r="AK80" t="s">
        <v>190</v>
      </c>
      <c r="AL80" t="s">
        <v>190</v>
      </c>
      <c r="AM80" t="s">
        <v>190</v>
      </c>
      <c r="AN80" t="s">
        <v>190</v>
      </c>
      <c r="AO80" t="s">
        <v>190</v>
      </c>
      <c r="AP80" t="s">
        <v>190</v>
      </c>
      <c r="AQ80" t="s">
        <v>190</v>
      </c>
      <c r="AR80">
        <v>0</v>
      </c>
      <c r="AS80">
        <v>0</v>
      </c>
      <c r="AT80">
        <v>2</v>
      </c>
    </row>
    <row r="81" spans="1:46" x14ac:dyDescent="0.25">
      <c r="A81">
        <v>80</v>
      </c>
      <c r="B81">
        <v>80</v>
      </c>
      <c r="C81">
        <v>2006</v>
      </c>
      <c r="D81" t="s">
        <v>20</v>
      </c>
      <c r="E81" t="s">
        <v>190</v>
      </c>
      <c r="F81" t="s">
        <v>37</v>
      </c>
      <c r="G81">
        <v>1.53</v>
      </c>
      <c r="H81" t="s">
        <v>268</v>
      </c>
      <c r="I81" s="8">
        <v>38882</v>
      </c>
      <c r="J81">
        <v>1</v>
      </c>
      <c r="K81" t="s">
        <v>190</v>
      </c>
      <c r="L81" t="s">
        <v>190</v>
      </c>
      <c r="M81" t="s">
        <v>190</v>
      </c>
      <c r="N81" t="s">
        <v>29</v>
      </c>
      <c r="O81" t="s">
        <v>83</v>
      </c>
      <c r="P81" t="s">
        <v>87</v>
      </c>
      <c r="Q81">
        <v>12</v>
      </c>
      <c r="R81">
        <v>7.843</v>
      </c>
      <c r="S81" t="s">
        <v>30</v>
      </c>
      <c r="T81">
        <v>7843</v>
      </c>
      <c r="U81">
        <v>2181.9607843137301</v>
      </c>
      <c r="V81" t="s">
        <v>190</v>
      </c>
      <c r="W81" t="s">
        <v>190</v>
      </c>
      <c r="X81" t="s">
        <v>190</v>
      </c>
      <c r="Y81" t="s">
        <v>190</v>
      </c>
      <c r="Z81">
        <v>27.82</v>
      </c>
      <c r="AA81">
        <v>22.19</v>
      </c>
      <c r="AB81">
        <v>77.81</v>
      </c>
      <c r="AC81">
        <v>451.07</v>
      </c>
      <c r="AD81">
        <v>7.83</v>
      </c>
      <c r="AE81" t="s">
        <v>190</v>
      </c>
      <c r="AF81">
        <v>23.22</v>
      </c>
      <c r="AG81">
        <v>1.58</v>
      </c>
      <c r="AH81">
        <v>0.43</v>
      </c>
      <c r="AI81">
        <v>19.43</v>
      </c>
      <c r="AJ81">
        <v>7.6</v>
      </c>
      <c r="AK81">
        <v>4.87</v>
      </c>
      <c r="AL81">
        <v>11.15</v>
      </c>
      <c r="AM81">
        <v>24.55</v>
      </c>
      <c r="AN81">
        <v>29.46</v>
      </c>
      <c r="AO81">
        <v>34.42</v>
      </c>
      <c r="AP81">
        <v>4.8499999999999996</v>
      </c>
      <c r="AQ81" t="s">
        <v>190</v>
      </c>
      <c r="AR81">
        <v>984.21705098039195</v>
      </c>
      <c r="AS81">
        <v>50.665129411764703</v>
      </c>
      <c r="AT81" t="s">
        <v>190</v>
      </c>
    </row>
    <row r="82" spans="1:46" x14ac:dyDescent="0.25">
      <c r="A82">
        <v>81</v>
      </c>
      <c r="B82">
        <v>81</v>
      </c>
      <c r="C82">
        <v>2006</v>
      </c>
      <c r="D82" t="s">
        <v>35</v>
      </c>
      <c r="E82" t="s">
        <v>190</v>
      </c>
      <c r="F82" t="s">
        <v>21</v>
      </c>
      <c r="G82">
        <v>1.8</v>
      </c>
      <c r="H82" t="s">
        <v>22</v>
      </c>
      <c r="I82" s="8">
        <v>38899</v>
      </c>
      <c r="J82" t="s">
        <v>190</v>
      </c>
      <c r="K82" t="s">
        <v>190</v>
      </c>
      <c r="L82">
        <v>1</v>
      </c>
      <c r="M82" s="8">
        <v>38901</v>
      </c>
      <c r="N82" t="s">
        <v>45</v>
      </c>
      <c r="O82" t="s">
        <v>190</v>
      </c>
      <c r="P82" t="s">
        <v>85</v>
      </c>
      <c r="Q82">
        <v>1</v>
      </c>
      <c r="R82">
        <v>0.55600000000000005</v>
      </c>
      <c r="S82" t="s">
        <v>47</v>
      </c>
      <c r="T82">
        <v>1667</v>
      </c>
      <c r="U82">
        <v>616.66666666666697</v>
      </c>
      <c r="V82" t="s">
        <v>190</v>
      </c>
      <c r="W82" t="s">
        <v>190</v>
      </c>
      <c r="X82" t="s">
        <v>190</v>
      </c>
      <c r="Y82" t="s">
        <v>190</v>
      </c>
      <c r="Z82" t="s">
        <v>190</v>
      </c>
      <c r="AA82" t="s">
        <v>190</v>
      </c>
      <c r="AB82" t="s">
        <v>190</v>
      </c>
      <c r="AC82" t="s">
        <v>190</v>
      </c>
      <c r="AD82" t="s">
        <v>190</v>
      </c>
      <c r="AE82" t="s">
        <v>190</v>
      </c>
      <c r="AF82" t="s">
        <v>190</v>
      </c>
      <c r="AG82" t="s">
        <v>190</v>
      </c>
      <c r="AH82" t="s">
        <v>190</v>
      </c>
      <c r="AI82" t="s">
        <v>190</v>
      </c>
      <c r="AJ82" t="s">
        <v>190</v>
      </c>
      <c r="AK82" t="s">
        <v>190</v>
      </c>
      <c r="AL82" t="s">
        <v>190</v>
      </c>
      <c r="AM82" t="s">
        <v>190</v>
      </c>
      <c r="AN82" t="s">
        <v>190</v>
      </c>
      <c r="AO82" t="s">
        <v>190</v>
      </c>
      <c r="AP82" t="s">
        <v>190</v>
      </c>
      <c r="AQ82" t="s">
        <v>190</v>
      </c>
      <c r="AR82">
        <v>255.668238121667</v>
      </c>
      <c r="AS82">
        <v>16.387916666666701</v>
      </c>
      <c r="AT82">
        <v>2</v>
      </c>
    </row>
    <row r="83" spans="1:46" x14ac:dyDescent="0.25">
      <c r="A83">
        <v>82</v>
      </c>
      <c r="B83">
        <v>82</v>
      </c>
      <c r="C83">
        <v>2006</v>
      </c>
      <c r="D83" t="s">
        <v>35</v>
      </c>
      <c r="E83" t="s">
        <v>190</v>
      </c>
      <c r="F83" t="s">
        <v>21</v>
      </c>
      <c r="G83">
        <v>1.8</v>
      </c>
      <c r="H83" t="s">
        <v>22</v>
      </c>
      <c r="I83" s="8">
        <v>38961</v>
      </c>
      <c r="J83" t="s">
        <v>190</v>
      </c>
      <c r="K83" t="s">
        <v>190</v>
      </c>
      <c r="L83">
        <v>2</v>
      </c>
      <c r="M83" s="8">
        <v>38962</v>
      </c>
      <c r="N83" t="s">
        <v>26</v>
      </c>
      <c r="O83" t="s">
        <v>190</v>
      </c>
      <c r="P83" t="s">
        <v>85</v>
      </c>
      <c r="Q83">
        <v>1</v>
      </c>
      <c r="R83">
        <v>0.55600000000000005</v>
      </c>
      <c r="S83" t="s">
        <v>46</v>
      </c>
      <c r="T83">
        <v>1000</v>
      </c>
      <c r="U83">
        <v>370</v>
      </c>
      <c r="V83" t="s">
        <v>190</v>
      </c>
      <c r="W83" t="s">
        <v>190</v>
      </c>
      <c r="X83" t="s">
        <v>190</v>
      </c>
      <c r="Y83" t="s">
        <v>190</v>
      </c>
      <c r="Z83" t="s">
        <v>190</v>
      </c>
      <c r="AA83" t="s">
        <v>190</v>
      </c>
      <c r="AB83" t="s">
        <v>190</v>
      </c>
      <c r="AC83" t="s">
        <v>190</v>
      </c>
      <c r="AD83" t="s">
        <v>190</v>
      </c>
      <c r="AE83" t="s">
        <v>190</v>
      </c>
      <c r="AF83" t="s">
        <v>190</v>
      </c>
      <c r="AG83" t="s">
        <v>190</v>
      </c>
      <c r="AH83" t="s">
        <v>190</v>
      </c>
      <c r="AI83" t="s">
        <v>190</v>
      </c>
      <c r="AJ83" t="s">
        <v>190</v>
      </c>
      <c r="AK83" t="s">
        <v>190</v>
      </c>
      <c r="AL83" t="s">
        <v>190</v>
      </c>
      <c r="AM83" t="s">
        <v>190</v>
      </c>
      <c r="AN83" t="s">
        <v>190</v>
      </c>
      <c r="AO83" t="s">
        <v>190</v>
      </c>
      <c r="AP83" t="s">
        <v>190</v>
      </c>
      <c r="AQ83" t="s">
        <v>190</v>
      </c>
      <c r="AR83">
        <v>153.40094287299999</v>
      </c>
      <c r="AS83">
        <v>9.8327500000000008</v>
      </c>
      <c r="AT83">
        <v>1</v>
      </c>
    </row>
    <row r="84" spans="1:46" x14ac:dyDescent="0.25">
      <c r="A84">
        <v>83</v>
      </c>
      <c r="B84">
        <v>83</v>
      </c>
      <c r="C84">
        <v>2006</v>
      </c>
      <c r="D84" t="s">
        <v>35</v>
      </c>
      <c r="E84" t="s">
        <v>190</v>
      </c>
      <c r="F84" t="s">
        <v>21</v>
      </c>
      <c r="G84">
        <v>1.8</v>
      </c>
      <c r="H84" t="s">
        <v>22</v>
      </c>
      <c r="I84" s="8">
        <v>39004</v>
      </c>
      <c r="J84" t="s">
        <v>190</v>
      </c>
      <c r="K84" t="s">
        <v>190</v>
      </c>
      <c r="L84">
        <v>3</v>
      </c>
      <c r="M84" s="8">
        <v>39010</v>
      </c>
      <c r="N84" t="s">
        <v>38</v>
      </c>
      <c r="O84" t="s">
        <v>190</v>
      </c>
      <c r="P84" t="s">
        <v>86</v>
      </c>
      <c r="Q84">
        <v>36</v>
      </c>
      <c r="R84">
        <v>20</v>
      </c>
      <c r="S84" t="s">
        <v>41</v>
      </c>
      <c r="T84" t="s">
        <v>190</v>
      </c>
      <c r="U84" t="s">
        <v>190</v>
      </c>
      <c r="V84" t="s">
        <v>190</v>
      </c>
      <c r="W84" t="s">
        <v>190</v>
      </c>
      <c r="X84" t="s">
        <v>190</v>
      </c>
      <c r="Y84" t="s">
        <v>190</v>
      </c>
      <c r="Z84" t="s">
        <v>190</v>
      </c>
      <c r="AA84" t="s">
        <v>190</v>
      </c>
      <c r="AB84" t="s">
        <v>190</v>
      </c>
      <c r="AC84" t="s">
        <v>190</v>
      </c>
      <c r="AD84" t="s">
        <v>190</v>
      </c>
      <c r="AE84" t="s">
        <v>190</v>
      </c>
      <c r="AF84" t="s">
        <v>190</v>
      </c>
      <c r="AG84" t="s">
        <v>190</v>
      </c>
      <c r="AH84" t="s">
        <v>190</v>
      </c>
      <c r="AI84" t="s">
        <v>190</v>
      </c>
      <c r="AJ84" t="s">
        <v>190</v>
      </c>
      <c r="AK84" t="s">
        <v>190</v>
      </c>
      <c r="AL84" t="s">
        <v>190</v>
      </c>
      <c r="AM84" t="s">
        <v>190</v>
      </c>
      <c r="AN84" t="s">
        <v>190</v>
      </c>
      <c r="AO84" t="s">
        <v>190</v>
      </c>
      <c r="AP84" t="s">
        <v>190</v>
      </c>
      <c r="AQ84" t="s">
        <v>190</v>
      </c>
      <c r="AR84">
        <v>0</v>
      </c>
      <c r="AS84">
        <v>0</v>
      </c>
      <c r="AT84">
        <v>6</v>
      </c>
    </row>
    <row r="85" spans="1:46" x14ac:dyDescent="0.25">
      <c r="A85">
        <v>84</v>
      </c>
      <c r="B85">
        <v>84</v>
      </c>
      <c r="C85">
        <v>2006</v>
      </c>
      <c r="D85" t="s">
        <v>36</v>
      </c>
      <c r="E85" t="s">
        <v>190</v>
      </c>
      <c r="F85" t="s">
        <v>37</v>
      </c>
      <c r="G85">
        <v>1.8</v>
      </c>
      <c r="H85" t="s">
        <v>22</v>
      </c>
      <c r="I85" s="8">
        <v>38877</v>
      </c>
      <c r="J85">
        <v>1.7</v>
      </c>
      <c r="K85" t="s">
        <v>190</v>
      </c>
      <c r="L85">
        <v>1</v>
      </c>
      <c r="M85" s="8">
        <v>38879</v>
      </c>
      <c r="N85" t="s">
        <v>23</v>
      </c>
      <c r="O85" t="s">
        <v>190</v>
      </c>
      <c r="P85" t="s">
        <v>85</v>
      </c>
      <c r="Q85">
        <v>3</v>
      </c>
      <c r="R85">
        <v>1.667</v>
      </c>
      <c r="S85" t="s">
        <v>46</v>
      </c>
      <c r="T85">
        <v>2750</v>
      </c>
      <c r="U85">
        <v>2365</v>
      </c>
      <c r="V85" t="s">
        <v>190</v>
      </c>
      <c r="W85" t="s">
        <v>190</v>
      </c>
      <c r="X85" t="s">
        <v>190</v>
      </c>
      <c r="Y85" t="s">
        <v>190</v>
      </c>
      <c r="Z85" t="s">
        <v>190</v>
      </c>
      <c r="AA85" t="s">
        <v>190</v>
      </c>
      <c r="AB85" t="s">
        <v>190</v>
      </c>
      <c r="AC85" t="s">
        <v>190</v>
      </c>
      <c r="AD85" t="s">
        <v>190</v>
      </c>
      <c r="AE85" t="s">
        <v>190</v>
      </c>
      <c r="AF85" t="s">
        <v>190</v>
      </c>
      <c r="AG85" t="s">
        <v>190</v>
      </c>
      <c r="AH85" t="s">
        <v>190</v>
      </c>
      <c r="AI85" t="s">
        <v>190</v>
      </c>
      <c r="AJ85" t="s">
        <v>190</v>
      </c>
      <c r="AK85" t="s">
        <v>190</v>
      </c>
      <c r="AL85" t="s">
        <v>190</v>
      </c>
      <c r="AM85" t="s">
        <v>190</v>
      </c>
      <c r="AN85" t="s">
        <v>190</v>
      </c>
      <c r="AO85" t="s">
        <v>190</v>
      </c>
      <c r="AP85" t="s">
        <v>190</v>
      </c>
      <c r="AQ85" t="s">
        <v>190</v>
      </c>
      <c r="AR85">
        <v>980.52224295849999</v>
      </c>
      <c r="AS85">
        <v>62.849874999999997</v>
      </c>
      <c r="AT85">
        <v>2</v>
      </c>
    </row>
    <row r="86" spans="1:46" x14ac:dyDescent="0.25">
      <c r="A86">
        <v>85</v>
      </c>
      <c r="B86">
        <v>85</v>
      </c>
      <c r="C86">
        <v>2006</v>
      </c>
      <c r="D86" t="s">
        <v>36</v>
      </c>
      <c r="E86" t="s">
        <v>190</v>
      </c>
      <c r="F86" t="s">
        <v>37</v>
      </c>
      <c r="G86">
        <v>1.8</v>
      </c>
      <c r="H86" t="s">
        <v>22</v>
      </c>
      <c r="I86" s="8">
        <v>38917</v>
      </c>
      <c r="J86">
        <v>0.06</v>
      </c>
      <c r="K86" t="s">
        <v>190</v>
      </c>
      <c r="L86">
        <v>1</v>
      </c>
      <c r="M86" s="8">
        <v>38919</v>
      </c>
      <c r="N86" t="s">
        <v>23</v>
      </c>
      <c r="O86" t="s">
        <v>190</v>
      </c>
      <c r="P86" t="s">
        <v>85</v>
      </c>
      <c r="Q86">
        <v>0.2</v>
      </c>
      <c r="R86">
        <v>0.111</v>
      </c>
      <c r="S86" t="s">
        <v>46</v>
      </c>
      <c r="T86">
        <v>183</v>
      </c>
      <c r="U86">
        <v>157.666666666667</v>
      </c>
      <c r="V86" t="s">
        <v>190</v>
      </c>
      <c r="W86" t="s">
        <v>190</v>
      </c>
      <c r="X86" t="s">
        <v>190</v>
      </c>
      <c r="Y86" t="s">
        <v>190</v>
      </c>
      <c r="Z86" t="s">
        <v>190</v>
      </c>
      <c r="AA86" t="s">
        <v>190</v>
      </c>
      <c r="AB86" t="s">
        <v>190</v>
      </c>
      <c r="AC86" t="s">
        <v>190</v>
      </c>
      <c r="AD86" t="s">
        <v>190</v>
      </c>
      <c r="AE86" t="s">
        <v>190</v>
      </c>
      <c r="AF86" t="s">
        <v>190</v>
      </c>
      <c r="AG86" t="s">
        <v>190</v>
      </c>
      <c r="AH86" t="s">
        <v>190</v>
      </c>
      <c r="AI86" t="s">
        <v>190</v>
      </c>
      <c r="AJ86" t="s">
        <v>190</v>
      </c>
      <c r="AK86" t="s">
        <v>190</v>
      </c>
      <c r="AL86" t="s">
        <v>190</v>
      </c>
      <c r="AM86" t="s">
        <v>190</v>
      </c>
      <c r="AN86" t="s">
        <v>190</v>
      </c>
      <c r="AO86" t="s">
        <v>190</v>
      </c>
      <c r="AP86" t="s">
        <v>190</v>
      </c>
      <c r="AQ86" t="s">
        <v>190</v>
      </c>
      <c r="AR86">
        <v>65.368149530566697</v>
      </c>
      <c r="AS86">
        <v>4.1899916666666703</v>
      </c>
      <c r="AT86">
        <v>2</v>
      </c>
    </row>
    <row r="87" spans="1:46" x14ac:dyDescent="0.25">
      <c r="A87">
        <v>86</v>
      </c>
      <c r="B87">
        <v>86</v>
      </c>
      <c r="C87">
        <v>2006</v>
      </c>
      <c r="D87" t="s">
        <v>36</v>
      </c>
      <c r="E87" t="s">
        <v>190</v>
      </c>
      <c r="F87" t="s">
        <v>37</v>
      </c>
      <c r="G87">
        <v>1.8</v>
      </c>
      <c r="H87" t="s">
        <v>22</v>
      </c>
      <c r="I87" s="8">
        <v>38917</v>
      </c>
      <c r="J87">
        <v>1.74</v>
      </c>
      <c r="K87" t="s">
        <v>190</v>
      </c>
      <c r="L87">
        <v>2</v>
      </c>
      <c r="M87" s="8">
        <v>38889</v>
      </c>
      <c r="N87" t="s">
        <v>26</v>
      </c>
      <c r="O87" t="s">
        <v>190</v>
      </c>
      <c r="P87" t="s">
        <v>85</v>
      </c>
      <c r="Q87">
        <v>2.2999999999999998</v>
      </c>
      <c r="R87">
        <v>1.278</v>
      </c>
      <c r="S87" t="s">
        <v>46</v>
      </c>
      <c r="T87">
        <v>2300</v>
      </c>
      <c r="U87">
        <v>851</v>
      </c>
      <c r="V87" t="s">
        <v>190</v>
      </c>
      <c r="W87" t="s">
        <v>190</v>
      </c>
      <c r="X87" t="s">
        <v>190</v>
      </c>
      <c r="Y87" t="s">
        <v>190</v>
      </c>
      <c r="Z87" t="s">
        <v>190</v>
      </c>
      <c r="AA87" t="s">
        <v>190</v>
      </c>
      <c r="AB87" t="s">
        <v>190</v>
      </c>
      <c r="AC87" t="s">
        <v>190</v>
      </c>
      <c r="AD87" t="s">
        <v>190</v>
      </c>
      <c r="AE87" t="s">
        <v>190</v>
      </c>
      <c r="AF87" t="s">
        <v>190</v>
      </c>
      <c r="AG87" t="s">
        <v>190</v>
      </c>
      <c r="AH87" t="s">
        <v>190</v>
      </c>
      <c r="AI87" t="s">
        <v>190</v>
      </c>
      <c r="AJ87" t="s">
        <v>190</v>
      </c>
      <c r="AK87" t="s">
        <v>190</v>
      </c>
      <c r="AL87" t="s">
        <v>190</v>
      </c>
      <c r="AM87" t="s">
        <v>190</v>
      </c>
      <c r="AN87" t="s">
        <v>190</v>
      </c>
      <c r="AO87" t="s">
        <v>190</v>
      </c>
      <c r="AP87" t="s">
        <v>190</v>
      </c>
      <c r="AQ87" t="s">
        <v>190</v>
      </c>
      <c r="AR87">
        <v>352.82216860789998</v>
      </c>
      <c r="AS87">
        <v>22.615324999999999</v>
      </c>
      <c r="AT87">
        <v>-28</v>
      </c>
    </row>
    <row r="88" spans="1:46" x14ac:dyDescent="0.25">
      <c r="A88">
        <v>87</v>
      </c>
      <c r="B88">
        <v>87</v>
      </c>
      <c r="C88">
        <v>2006</v>
      </c>
      <c r="D88" t="s">
        <v>36</v>
      </c>
      <c r="E88" t="s">
        <v>190</v>
      </c>
      <c r="F88" t="s">
        <v>37</v>
      </c>
      <c r="G88">
        <v>1.8</v>
      </c>
      <c r="H88" t="s">
        <v>22</v>
      </c>
      <c r="I88" s="8">
        <v>38980</v>
      </c>
      <c r="J88" t="s">
        <v>190</v>
      </c>
      <c r="K88" t="s">
        <v>190</v>
      </c>
      <c r="L88">
        <v>3</v>
      </c>
      <c r="M88" s="8">
        <v>38897</v>
      </c>
      <c r="N88" t="s">
        <v>28</v>
      </c>
      <c r="O88" t="s">
        <v>190</v>
      </c>
      <c r="P88" t="s">
        <v>86</v>
      </c>
      <c r="Q88">
        <v>65</v>
      </c>
      <c r="R88">
        <v>36.110999999999997</v>
      </c>
      <c r="S88" t="s">
        <v>41</v>
      </c>
      <c r="T88" t="s">
        <v>190</v>
      </c>
      <c r="U88" t="s">
        <v>190</v>
      </c>
      <c r="V88" t="s">
        <v>190</v>
      </c>
      <c r="W88" t="s">
        <v>190</v>
      </c>
      <c r="X88" t="s">
        <v>190</v>
      </c>
      <c r="Y88" t="s">
        <v>190</v>
      </c>
      <c r="Z88" t="s">
        <v>190</v>
      </c>
      <c r="AA88" t="s">
        <v>190</v>
      </c>
      <c r="AB88" t="s">
        <v>190</v>
      </c>
      <c r="AC88" t="s">
        <v>190</v>
      </c>
      <c r="AD88" t="s">
        <v>190</v>
      </c>
      <c r="AE88" t="s">
        <v>190</v>
      </c>
      <c r="AF88" t="s">
        <v>190</v>
      </c>
      <c r="AG88" t="s">
        <v>190</v>
      </c>
      <c r="AH88" t="s">
        <v>190</v>
      </c>
      <c r="AI88" t="s">
        <v>190</v>
      </c>
      <c r="AJ88" t="s">
        <v>190</v>
      </c>
      <c r="AK88" t="s">
        <v>190</v>
      </c>
      <c r="AL88" t="s">
        <v>190</v>
      </c>
      <c r="AM88" t="s">
        <v>190</v>
      </c>
      <c r="AN88" t="s">
        <v>190</v>
      </c>
      <c r="AO88" t="s">
        <v>190</v>
      </c>
      <c r="AP88" t="s">
        <v>190</v>
      </c>
      <c r="AQ88" t="s">
        <v>190</v>
      </c>
      <c r="AR88">
        <v>0</v>
      </c>
      <c r="AS88">
        <v>0</v>
      </c>
      <c r="AT88">
        <v>-83</v>
      </c>
    </row>
    <row r="89" spans="1:46" x14ac:dyDescent="0.25">
      <c r="A89">
        <v>88</v>
      </c>
      <c r="B89">
        <v>88</v>
      </c>
      <c r="C89">
        <v>2006</v>
      </c>
      <c r="D89" t="s">
        <v>36</v>
      </c>
      <c r="E89" t="s">
        <v>190</v>
      </c>
      <c r="F89" t="s">
        <v>37</v>
      </c>
      <c r="G89">
        <v>1.8</v>
      </c>
      <c r="H89" t="s">
        <v>22</v>
      </c>
      <c r="I89" s="8">
        <v>39010</v>
      </c>
      <c r="J89" t="s">
        <v>190</v>
      </c>
      <c r="K89" t="s">
        <v>190</v>
      </c>
      <c r="L89">
        <v>4</v>
      </c>
      <c r="M89" s="8">
        <v>39014</v>
      </c>
      <c r="N89" t="s">
        <v>38</v>
      </c>
      <c r="O89" t="s">
        <v>190</v>
      </c>
      <c r="P89" t="s">
        <v>86</v>
      </c>
      <c r="Q89">
        <v>36</v>
      </c>
      <c r="R89">
        <v>20</v>
      </c>
      <c r="S89" t="s">
        <v>41</v>
      </c>
      <c r="T89" t="s">
        <v>190</v>
      </c>
      <c r="U89" t="s">
        <v>190</v>
      </c>
      <c r="V89" t="s">
        <v>190</v>
      </c>
      <c r="W89" t="s">
        <v>190</v>
      </c>
      <c r="X89" t="s">
        <v>190</v>
      </c>
      <c r="Y89" t="s">
        <v>190</v>
      </c>
      <c r="Z89" t="s">
        <v>190</v>
      </c>
      <c r="AA89" t="s">
        <v>190</v>
      </c>
      <c r="AB89" t="s">
        <v>190</v>
      </c>
      <c r="AC89" t="s">
        <v>190</v>
      </c>
      <c r="AD89" t="s">
        <v>190</v>
      </c>
      <c r="AE89" t="s">
        <v>190</v>
      </c>
      <c r="AF89" t="s">
        <v>190</v>
      </c>
      <c r="AG89" t="s">
        <v>190</v>
      </c>
      <c r="AH89" t="s">
        <v>190</v>
      </c>
      <c r="AI89" t="s">
        <v>190</v>
      </c>
      <c r="AJ89" t="s">
        <v>190</v>
      </c>
      <c r="AK89" t="s">
        <v>190</v>
      </c>
      <c r="AL89" t="s">
        <v>190</v>
      </c>
      <c r="AM89" t="s">
        <v>190</v>
      </c>
      <c r="AN89" t="s">
        <v>190</v>
      </c>
      <c r="AO89" t="s">
        <v>190</v>
      </c>
      <c r="AP89" t="s">
        <v>190</v>
      </c>
      <c r="AQ89" t="s">
        <v>190</v>
      </c>
      <c r="AR89">
        <v>0</v>
      </c>
      <c r="AS89">
        <v>0</v>
      </c>
      <c r="AT89">
        <v>4</v>
      </c>
    </row>
    <row r="90" spans="1:46" x14ac:dyDescent="0.25">
      <c r="A90">
        <v>89</v>
      </c>
      <c r="B90">
        <v>89</v>
      </c>
      <c r="C90">
        <v>2006</v>
      </c>
      <c r="D90" t="s">
        <v>36</v>
      </c>
      <c r="E90" t="s">
        <v>190</v>
      </c>
      <c r="F90" t="s">
        <v>37</v>
      </c>
      <c r="G90">
        <v>1.8</v>
      </c>
      <c r="H90" t="s">
        <v>268</v>
      </c>
      <c r="I90" s="8">
        <v>38887</v>
      </c>
      <c r="J90">
        <v>1.74</v>
      </c>
      <c r="K90" t="s">
        <v>190</v>
      </c>
      <c r="L90" t="s">
        <v>190</v>
      </c>
      <c r="M90" t="s">
        <v>190</v>
      </c>
      <c r="N90" t="s">
        <v>29</v>
      </c>
      <c r="O90" t="s">
        <v>83</v>
      </c>
      <c r="P90" t="s">
        <v>87</v>
      </c>
      <c r="Q90">
        <v>24</v>
      </c>
      <c r="R90">
        <v>13.333</v>
      </c>
      <c r="S90" t="s">
        <v>30</v>
      </c>
      <c r="T90">
        <v>13333</v>
      </c>
      <c r="U90">
        <v>2647.6862745098001</v>
      </c>
      <c r="V90" t="s">
        <v>190</v>
      </c>
      <c r="W90" t="s">
        <v>190</v>
      </c>
      <c r="X90" t="s">
        <v>190</v>
      </c>
      <c r="Y90" t="s">
        <v>190</v>
      </c>
      <c r="Z90" t="s">
        <v>190</v>
      </c>
      <c r="AA90" t="s">
        <v>190</v>
      </c>
      <c r="AB90" t="s">
        <v>190</v>
      </c>
      <c r="AC90" t="s">
        <v>190</v>
      </c>
      <c r="AD90" t="s">
        <v>190</v>
      </c>
      <c r="AE90" t="s">
        <v>190</v>
      </c>
      <c r="AF90" t="s">
        <v>190</v>
      </c>
      <c r="AG90" t="s">
        <v>190</v>
      </c>
      <c r="AH90" t="s">
        <v>190</v>
      </c>
      <c r="AI90" t="s">
        <v>190</v>
      </c>
      <c r="AJ90" t="s">
        <v>190</v>
      </c>
      <c r="AK90" t="s">
        <v>190</v>
      </c>
      <c r="AL90" t="s">
        <v>190</v>
      </c>
      <c r="AM90" t="s">
        <v>190</v>
      </c>
      <c r="AN90" t="s">
        <v>190</v>
      </c>
      <c r="AO90" t="s">
        <v>190</v>
      </c>
      <c r="AP90" t="s">
        <v>190</v>
      </c>
      <c r="AQ90" t="s">
        <v>190</v>
      </c>
      <c r="AR90">
        <v>1235.0817910957301</v>
      </c>
      <c r="AS90">
        <v>73.904711234140706</v>
      </c>
      <c r="AT90" t="s">
        <v>190</v>
      </c>
    </row>
    <row r="91" spans="1:46" x14ac:dyDescent="0.25">
      <c r="A91">
        <v>90</v>
      </c>
      <c r="B91">
        <v>90</v>
      </c>
      <c r="C91">
        <v>2007</v>
      </c>
      <c r="D91" t="s">
        <v>20</v>
      </c>
      <c r="E91" t="s">
        <v>190</v>
      </c>
      <c r="F91" t="s">
        <v>37</v>
      </c>
      <c r="G91">
        <v>1.53</v>
      </c>
      <c r="H91" t="s">
        <v>22</v>
      </c>
      <c r="I91" s="8">
        <v>39277</v>
      </c>
      <c r="J91">
        <v>1</v>
      </c>
      <c r="K91" t="s">
        <v>190</v>
      </c>
      <c r="L91">
        <v>1</v>
      </c>
      <c r="M91" s="8">
        <v>39278</v>
      </c>
      <c r="N91" t="s">
        <v>25</v>
      </c>
      <c r="O91" t="s">
        <v>190</v>
      </c>
      <c r="P91" t="s">
        <v>85</v>
      </c>
      <c r="Q91">
        <v>6</v>
      </c>
      <c r="R91">
        <v>3.9220000000000002</v>
      </c>
      <c r="S91" t="s">
        <v>47</v>
      </c>
      <c r="T91">
        <v>11765</v>
      </c>
      <c r="U91">
        <v>4352.9411764705901</v>
      </c>
      <c r="V91" t="s">
        <v>190</v>
      </c>
      <c r="W91" t="s">
        <v>190</v>
      </c>
      <c r="X91" t="s">
        <v>190</v>
      </c>
      <c r="Y91" t="s">
        <v>190</v>
      </c>
      <c r="Z91" t="s">
        <v>190</v>
      </c>
      <c r="AA91" t="s">
        <v>190</v>
      </c>
      <c r="AB91" t="s">
        <v>190</v>
      </c>
      <c r="AC91" t="s">
        <v>190</v>
      </c>
      <c r="AD91" t="s">
        <v>190</v>
      </c>
      <c r="AE91" t="s">
        <v>190</v>
      </c>
      <c r="AF91" t="s">
        <v>190</v>
      </c>
      <c r="AG91" t="s">
        <v>190</v>
      </c>
      <c r="AH91" t="s">
        <v>190</v>
      </c>
      <c r="AI91" t="s">
        <v>190</v>
      </c>
      <c r="AJ91" t="s">
        <v>190</v>
      </c>
      <c r="AK91" t="s">
        <v>190</v>
      </c>
      <c r="AL91" t="s">
        <v>190</v>
      </c>
      <c r="AM91" t="s">
        <v>190</v>
      </c>
      <c r="AN91" t="s">
        <v>190</v>
      </c>
      <c r="AO91" t="s">
        <v>190</v>
      </c>
      <c r="AP91" t="s">
        <v>190</v>
      </c>
      <c r="AQ91" t="s">
        <v>190</v>
      </c>
      <c r="AR91">
        <v>1804.7169749764701</v>
      </c>
      <c r="AS91">
        <v>115.679411764706</v>
      </c>
      <c r="AT91">
        <v>1</v>
      </c>
    </row>
    <row r="92" spans="1:46" x14ac:dyDescent="0.25">
      <c r="A92">
        <v>91</v>
      </c>
      <c r="B92">
        <v>91</v>
      </c>
      <c r="C92">
        <v>2007</v>
      </c>
      <c r="D92" t="s">
        <v>20</v>
      </c>
      <c r="E92" t="s">
        <v>190</v>
      </c>
      <c r="F92" t="s">
        <v>37</v>
      </c>
      <c r="G92">
        <v>1.53</v>
      </c>
      <c r="H92" t="s">
        <v>22</v>
      </c>
      <c r="I92" s="8">
        <v>39277</v>
      </c>
      <c r="J92">
        <v>0.53</v>
      </c>
      <c r="K92" t="s">
        <v>190</v>
      </c>
      <c r="L92">
        <v>1</v>
      </c>
      <c r="M92" s="8">
        <v>39278</v>
      </c>
      <c r="N92" t="s">
        <v>45</v>
      </c>
      <c r="O92" t="s">
        <v>190</v>
      </c>
      <c r="P92" t="s">
        <v>85</v>
      </c>
      <c r="Q92">
        <v>4</v>
      </c>
      <c r="R92">
        <v>2.6139999999999999</v>
      </c>
      <c r="S92" t="s">
        <v>47</v>
      </c>
      <c r="T92">
        <v>7843</v>
      </c>
      <c r="U92">
        <v>2901.9607843137301</v>
      </c>
      <c r="V92" t="s">
        <v>190</v>
      </c>
      <c r="W92" t="s">
        <v>190</v>
      </c>
      <c r="X92" t="s">
        <v>190</v>
      </c>
      <c r="Y92" t="s">
        <v>190</v>
      </c>
      <c r="Z92" t="s">
        <v>190</v>
      </c>
      <c r="AA92" t="s">
        <v>190</v>
      </c>
      <c r="AB92" t="s">
        <v>190</v>
      </c>
      <c r="AC92" t="s">
        <v>190</v>
      </c>
      <c r="AD92" t="s">
        <v>190</v>
      </c>
      <c r="AE92" t="s">
        <v>190</v>
      </c>
      <c r="AF92" t="s">
        <v>190</v>
      </c>
      <c r="AG92" t="s">
        <v>190</v>
      </c>
      <c r="AH92" t="s">
        <v>190</v>
      </c>
      <c r="AI92" t="s">
        <v>190</v>
      </c>
      <c r="AJ92" t="s">
        <v>190</v>
      </c>
      <c r="AK92" t="s">
        <v>190</v>
      </c>
      <c r="AL92" t="s">
        <v>190</v>
      </c>
      <c r="AM92" t="s">
        <v>190</v>
      </c>
      <c r="AN92" t="s">
        <v>190</v>
      </c>
      <c r="AO92" t="s">
        <v>190</v>
      </c>
      <c r="AP92" t="s">
        <v>190</v>
      </c>
      <c r="AQ92" t="s">
        <v>190</v>
      </c>
      <c r="AR92">
        <v>1203.14464998431</v>
      </c>
      <c r="AS92">
        <v>77.119607843137302</v>
      </c>
      <c r="AT92">
        <v>1</v>
      </c>
    </row>
    <row r="93" spans="1:46" x14ac:dyDescent="0.25">
      <c r="A93">
        <v>92</v>
      </c>
      <c r="B93">
        <v>92</v>
      </c>
      <c r="C93">
        <v>2007</v>
      </c>
      <c r="D93" t="s">
        <v>20</v>
      </c>
      <c r="E93" t="s">
        <v>190</v>
      </c>
      <c r="F93" t="s">
        <v>37</v>
      </c>
      <c r="G93">
        <v>1.53</v>
      </c>
      <c r="H93" t="s">
        <v>22</v>
      </c>
      <c r="I93" s="8">
        <v>39344</v>
      </c>
      <c r="J93" t="s">
        <v>190</v>
      </c>
      <c r="K93" t="s">
        <v>190</v>
      </c>
      <c r="L93">
        <v>2</v>
      </c>
      <c r="M93" s="8">
        <v>39350</v>
      </c>
      <c r="N93" t="s">
        <v>28</v>
      </c>
      <c r="O93" t="s">
        <v>190</v>
      </c>
      <c r="P93" t="s">
        <v>86</v>
      </c>
      <c r="Q93">
        <v>60</v>
      </c>
      <c r="R93">
        <v>39.216000000000001</v>
      </c>
      <c r="S93" t="s">
        <v>41</v>
      </c>
      <c r="T93" t="s">
        <v>190</v>
      </c>
      <c r="U93" t="s">
        <v>190</v>
      </c>
      <c r="V93" t="s">
        <v>190</v>
      </c>
      <c r="W93" t="s">
        <v>190</v>
      </c>
      <c r="X93" t="s">
        <v>190</v>
      </c>
      <c r="Y93" t="s">
        <v>190</v>
      </c>
      <c r="Z93" t="s">
        <v>190</v>
      </c>
      <c r="AA93" t="s">
        <v>190</v>
      </c>
      <c r="AB93" t="s">
        <v>190</v>
      </c>
      <c r="AC93" t="s">
        <v>190</v>
      </c>
      <c r="AD93" t="s">
        <v>190</v>
      </c>
      <c r="AE93" t="s">
        <v>190</v>
      </c>
      <c r="AF93" t="s">
        <v>190</v>
      </c>
      <c r="AG93" t="s">
        <v>190</v>
      </c>
      <c r="AH93" t="s">
        <v>190</v>
      </c>
      <c r="AI93" t="s">
        <v>190</v>
      </c>
      <c r="AJ93" t="s">
        <v>190</v>
      </c>
      <c r="AK93" t="s">
        <v>190</v>
      </c>
      <c r="AL93" t="s">
        <v>190</v>
      </c>
      <c r="AM93" t="s">
        <v>190</v>
      </c>
      <c r="AN93" t="s">
        <v>190</v>
      </c>
      <c r="AO93" t="s">
        <v>190</v>
      </c>
      <c r="AP93" t="s">
        <v>190</v>
      </c>
      <c r="AQ93" t="s">
        <v>190</v>
      </c>
      <c r="AR93">
        <v>0</v>
      </c>
      <c r="AS93">
        <v>0</v>
      </c>
      <c r="AT93">
        <v>6</v>
      </c>
    </row>
    <row r="94" spans="1:46" x14ac:dyDescent="0.25">
      <c r="A94">
        <v>93</v>
      </c>
      <c r="B94">
        <v>93</v>
      </c>
      <c r="C94">
        <v>2007</v>
      </c>
      <c r="D94" t="s">
        <v>20</v>
      </c>
      <c r="E94" t="s">
        <v>190</v>
      </c>
      <c r="F94" t="s">
        <v>37</v>
      </c>
      <c r="G94">
        <v>1.53</v>
      </c>
      <c r="H94" t="s">
        <v>22</v>
      </c>
      <c r="I94" s="8">
        <v>39389</v>
      </c>
      <c r="J94" t="s">
        <v>190</v>
      </c>
      <c r="K94" t="s">
        <v>190</v>
      </c>
      <c r="L94">
        <v>3</v>
      </c>
      <c r="M94" s="8">
        <v>39391</v>
      </c>
      <c r="N94" t="s">
        <v>28</v>
      </c>
      <c r="O94" t="s">
        <v>190</v>
      </c>
      <c r="P94" t="s">
        <v>86</v>
      </c>
      <c r="Q94">
        <v>60</v>
      </c>
      <c r="R94">
        <v>39.216000000000001</v>
      </c>
      <c r="S94" t="s">
        <v>41</v>
      </c>
      <c r="T94" t="s">
        <v>190</v>
      </c>
      <c r="U94" t="s">
        <v>190</v>
      </c>
      <c r="V94" t="s">
        <v>190</v>
      </c>
      <c r="W94" t="s">
        <v>190</v>
      </c>
      <c r="X94" t="s">
        <v>190</v>
      </c>
      <c r="Y94" t="s">
        <v>190</v>
      </c>
      <c r="Z94" t="s">
        <v>190</v>
      </c>
      <c r="AA94" t="s">
        <v>190</v>
      </c>
      <c r="AB94" t="s">
        <v>190</v>
      </c>
      <c r="AC94" t="s">
        <v>190</v>
      </c>
      <c r="AD94" t="s">
        <v>190</v>
      </c>
      <c r="AE94" t="s">
        <v>190</v>
      </c>
      <c r="AF94" t="s">
        <v>190</v>
      </c>
      <c r="AG94" t="s">
        <v>190</v>
      </c>
      <c r="AH94" t="s">
        <v>190</v>
      </c>
      <c r="AI94" t="s">
        <v>190</v>
      </c>
      <c r="AJ94" t="s">
        <v>190</v>
      </c>
      <c r="AK94" t="s">
        <v>190</v>
      </c>
      <c r="AL94" t="s">
        <v>190</v>
      </c>
      <c r="AM94" t="s">
        <v>190</v>
      </c>
      <c r="AN94" t="s">
        <v>190</v>
      </c>
      <c r="AO94" t="s">
        <v>190</v>
      </c>
      <c r="AP94" t="s">
        <v>190</v>
      </c>
      <c r="AQ94" t="s">
        <v>190</v>
      </c>
      <c r="AR94">
        <v>0</v>
      </c>
      <c r="AS94">
        <v>0</v>
      </c>
      <c r="AT94">
        <v>2</v>
      </c>
    </row>
    <row r="95" spans="1:46" x14ac:dyDescent="0.25">
      <c r="A95">
        <v>94</v>
      </c>
      <c r="B95">
        <v>94</v>
      </c>
      <c r="C95">
        <v>2007</v>
      </c>
      <c r="D95" t="s">
        <v>20</v>
      </c>
      <c r="E95" t="s">
        <v>190</v>
      </c>
      <c r="F95" t="s">
        <v>37</v>
      </c>
      <c r="G95">
        <v>1.53</v>
      </c>
      <c r="H95" t="s">
        <v>268</v>
      </c>
      <c r="I95" s="8">
        <v>39184</v>
      </c>
      <c r="J95">
        <v>1</v>
      </c>
      <c r="K95" t="s">
        <v>190</v>
      </c>
      <c r="L95" t="s">
        <v>190</v>
      </c>
      <c r="M95" t="s">
        <v>190</v>
      </c>
      <c r="N95" t="s">
        <v>29</v>
      </c>
      <c r="O95" t="s">
        <v>83</v>
      </c>
      <c r="P95" t="s">
        <v>87</v>
      </c>
      <c r="Q95">
        <v>10</v>
      </c>
      <c r="R95">
        <v>6.5359999999999996</v>
      </c>
      <c r="S95" t="s">
        <v>30</v>
      </c>
      <c r="T95">
        <v>6536</v>
      </c>
      <c r="U95">
        <v>1297.88542868128</v>
      </c>
      <c r="V95" t="s">
        <v>190</v>
      </c>
      <c r="W95" t="s">
        <v>190</v>
      </c>
      <c r="X95" t="s">
        <v>190</v>
      </c>
      <c r="Y95" t="s">
        <v>190</v>
      </c>
      <c r="Z95" t="s">
        <v>190</v>
      </c>
      <c r="AA95" t="s">
        <v>190</v>
      </c>
      <c r="AB95" t="s">
        <v>190</v>
      </c>
      <c r="AC95" t="s">
        <v>190</v>
      </c>
      <c r="AD95" t="s">
        <v>190</v>
      </c>
      <c r="AE95" t="s">
        <v>190</v>
      </c>
      <c r="AF95" t="s">
        <v>190</v>
      </c>
      <c r="AG95" t="s">
        <v>190</v>
      </c>
      <c r="AH95" t="s">
        <v>190</v>
      </c>
      <c r="AI95" t="s">
        <v>190</v>
      </c>
      <c r="AJ95" t="s">
        <v>190</v>
      </c>
      <c r="AK95" t="s">
        <v>190</v>
      </c>
      <c r="AL95" t="s">
        <v>190</v>
      </c>
      <c r="AM95" t="s">
        <v>190</v>
      </c>
      <c r="AN95" t="s">
        <v>190</v>
      </c>
      <c r="AO95" t="s">
        <v>190</v>
      </c>
      <c r="AP95" t="s">
        <v>190</v>
      </c>
      <c r="AQ95" t="s">
        <v>190</v>
      </c>
      <c r="AR95">
        <v>605.43225053712399</v>
      </c>
      <c r="AS95">
        <v>36.2277996245788</v>
      </c>
      <c r="AT95" t="s">
        <v>190</v>
      </c>
    </row>
    <row r="96" spans="1:46" x14ac:dyDescent="0.25">
      <c r="A96">
        <v>95</v>
      </c>
      <c r="B96">
        <v>95</v>
      </c>
      <c r="C96">
        <v>2007</v>
      </c>
      <c r="D96" t="s">
        <v>20</v>
      </c>
      <c r="E96" t="s">
        <v>190</v>
      </c>
      <c r="F96" t="s">
        <v>37</v>
      </c>
      <c r="G96">
        <v>1.53</v>
      </c>
      <c r="H96" t="s">
        <v>268</v>
      </c>
      <c r="I96" s="8">
        <v>39281</v>
      </c>
      <c r="J96">
        <v>1</v>
      </c>
      <c r="K96" t="s">
        <v>190</v>
      </c>
      <c r="L96" t="s">
        <v>190</v>
      </c>
      <c r="M96" t="s">
        <v>190</v>
      </c>
      <c r="N96" t="s">
        <v>29</v>
      </c>
      <c r="O96" t="s">
        <v>83</v>
      </c>
      <c r="P96" t="s">
        <v>87</v>
      </c>
      <c r="Q96">
        <v>14</v>
      </c>
      <c r="R96">
        <v>9.15</v>
      </c>
      <c r="S96" t="s">
        <v>30</v>
      </c>
      <c r="T96">
        <v>9150</v>
      </c>
      <c r="U96">
        <v>1817.0396001537899</v>
      </c>
      <c r="V96" t="s">
        <v>190</v>
      </c>
      <c r="W96" t="s">
        <v>190</v>
      </c>
      <c r="X96" t="s">
        <v>190</v>
      </c>
      <c r="Y96" t="s">
        <v>190</v>
      </c>
      <c r="Z96" t="s">
        <v>190</v>
      </c>
      <c r="AA96" t="s">
        <v>190</v>
      </c>
      <c r="AB96" t="s">
        <v>190</v>
      </c>
      <c r="AC96" t="s">
        <v>190</v>
      </c>
      <c r="AD96" t="s">
        <v>190</v>
      </c>
      <c r="AE96" t="s">
        <v>190</v>
      </c>
      <c r="AF96" t="s">
        <v>190</v>
      </c>
      <c r="AG96" t="s">
        <v>190</v>
      </c>
      <c r="AH96" t="s">
        <v>190</v>
      </c>
      <c r="AI96" t="s">
        <v>190</v>
      </c>
      <c r="AJ96" t="s">
        <v>190</v>
      </c>
      <c r="AK96" t="s">
        <v>190</v>
      </c>
      <c r="AL96" t="s">
        <v>190</v>
      </c>
      <c r="AM96" t="s">
        <v>190</v>
      </c>
      <c r="AN96" t="s">
        <v>190</v>
      </c>
      <c r="AO96" t="s">
        <v>190</v>
      </c>
      <c r="AP96" t="s">
        <v>190</v>
      </c>
      <c r="AQ96" t="s">
        <v>190</v>
      </c>
      <c r="AR96">
        <v>847.60515075197304</v>
      </c>
      <c r="AS96">
        <v>50.718919474410299</v>
      </c>
      <c r="AT96" t="s">
        <v>190</v>
      </c>
    </row>
    <row r="97" spans="1:46" x14ac:dyDescent="0.25">
      <c r="A97">
        <v>96</v>
      </c>
      <c r="B97">
        <v>96</v>
      </c>
      <c r="C97">
        <v>2007</v>
      </c>
      <c r="D97" t="s">
        <v>20</v>
      </c>
      <c r="E97" t="s">
        <v>190</v>
      </c>
      <c r="F97" t="s">
        <v>37</v>
      </c>
      <c r="G97">
        <v>1.53</v>
      </c>
      <c r="H97" t="s">
        <v>268</v>
      </c>
      <c r="I97" s="8">
        <v>39370</v>
      </c>
      <c r="J97">
        <v>1</v>
      </c>
      <c r="K97" t="s">
        <v>190</v>
      </c>
      <c r="L97" t="s">
        <v>190</v>
      </c>
      <c r="M97" t="s">
        <v>190</v>
      </c>
      <c r="N97" t="s">
        <v>48</v>
      </c>
      <c r="O97" t="s">
        <v>190</v>
      </c>
      <c r="P97" t="s">
        <v>92</v>
      </c>
      <c r="Q97">
        <v>5.94</v>
      </c>
      <c r="R97">
        <v>3.8820000000000001</v>
      </c>
      <c r="S97" t="s">
        <v>30</v>
      </c>
      <c r="T97" t="s">
        <v>190</v>
      </c>
      <c r="U97" t="s">
        <v>190</v>
      </c>
      <c r="V97" t="s">
        <v>190</v>
      </c>
      <c r="W97" t="s">
        <v>190</v>
      </c>
      <c r="X97" t="s">
        <v>190</v>
      </c>
      <c r="Y97" t="s">
        <v>190</v>
      </c>
      <c r="Z97" t="s">
        <v>190</v>
      </c>
      <c r="AA97" t="s">
        <v>190</v>
      </c>
      <c r="AB97" t="s">
        <v>190</v>
      </c>
      <c r="AC97" t="s">
        <v>190</v>
      </c>
      <c r="AD97" t="s">
        <v>190</v>
      </c>
      <c r="AE97" t="s">
        <v>190</v>
      </c>
      <c r="AF97" t="s">
        <v>190</v>
      </c>
      <c r="AG97" t="s">
        <v>190</v>
      </c>
      <c r="AH97" t="s">
        <v>190</v>
      </c>
      <c r="AI97" t="s">
        <v>190</v>
      </c>
      <c r="AJ97" t="s">
        <v>190</v>
      </c>
      <c r="AK97" t="s">
        <v>190</v>
      </c>
      <c r="AL97" t="s">
        <v>190</v>
      </c>
      <c r="AM97" t="s">
        <v>190</v>
      </c>
      <c r="AN97" t="s">
        <v>190</v>
      </c>
      <c r="AO97" t="s">
        <v>190</v>
      </c>
      <c r="AP97" t="s">
        <v>190</v>
      </c>
      <c r="AQ97" t="s">
        <v>190</v>
      </c>
      <c r="AR97" t="s">
        <v>190</v>
      </c>
      <c r="AS97" t="s">
        <v>190</v>
      </c>
      <c r="AT97" t="s">
        <v>190</v>
      </c>
    </row>
    <row r="98" spans="1:46" x14ac:dyDescent="0.25">
      <c r="A98">
        <v>97</v>
      </c>
      <c r="B98">
        <v>97</v>
      </c>
      <c r="C98">
        <v>2007</v>
      </c>
      <c r="D98" t="s">
        <v>20</v>
      </c>
      <c r="E98" t="s">
        <v>190</v>
      </c>
      <c r="F98" t="s">
        <v>37</v>
      </c>
      <c r="G98">
        <v>1.53</v>
      </c>
      <c r="H98" t="s">
        <v>32</v>
      </c>
      <c r="I98" t="s">
        <v>190</v>
      </c>
      <c r="J98">
        <v>0.2</v>
      </c>
      <c r="K98" t="s">
        <v>190</v>
      </c>
      <c r="L98" t="s">
        <v>190</v>
      </c>
      <c r="M98" t="s">
        <v>190</v>
      </c>
      <c r="N98" t="s">
        <v>39</v>
      </c>
      <c r="O98" t="s">
        <v>190</v>
      </c>
      <c r="P98" t="s">
        <v>88</v>
      </c>
      <c r="Q98">
        <v>32</v>
      </c>
      <c r="R98">
        <v>20.914999999999999</v>
      </c>
      <c r="S98" t="s">
        <v>49</v>
      </c>
      <c r="T98" t="s">
        <v>190</v>
      </c>
      <c r="U98" t="s">
        <v>190</v>
      </c>
      <c r="V98" t="s">
        <v>190</v>
      </c>
      <c r="W98" t="s">
        <v>190</v>
      </c>
      <c r="X98" t="s">
        <v>190</v>
      </c>
      <c r="Y98" t="s">
        <v>190</v>
      </c>
      <c r="Z98" t="s">
        <v>190</v>
      </c>
      <c r="AA98" t="s">
        <v>190</v>
      </c>
      <c r="AB98" t="s">
        <v>190</v>
      </c>
      <c r="AC98" t="s">
        <v>190</v>
      </c>
      <c r="AD98" t="s">
        <v>190</v>
      </c>
      <c r="AE98" t="s">
        <v>190</v>
      </c>
      <c r="AF98" t="s">
        <v>190</v>
      </c>
      <c r="AG98" t="s">
        <v>190</v>
      </c>
      <c r="AH98" t="s">
        <v>190</v>
      </c>
      <c r="AI98" t="s">
        <v>190</v>
      </c>
      <c r="AJ98" t="s">
        <v>190</v>
      </c>
      <c r="AK98" t="s">
        <v>190</v>
      </c>
      <c r="AL98" t="s">
        <v>190</v>
      </c>
      <c r="AM98" t="s">
        <v>190</v>
      </c>
      <c r="AN98" t="s">
        <v>190</v>
      </c>
      <c r="AO98" t="s">
        <v>190</v>
      </c>
      <c r="AP98" t="s">
        <v>190</v>
      </c>
      <c r="AQ98" t="s">
        <v>190</v>
      </c>
      <c r="AR98" t="s">
        <v>190</v>
      </c>
      <c r="AS98" t="s">
        <v>190</v>
      </c>
      <c r="AT98" t="s">
        <v>190</v>
      </c>
    </row>
    <row r="99" spans="1:46" x14ac:dyDescent="0.25">
      <c r="A99">
        <v>98</v>
      </c>
      <c r="B99">
        <v>98</v>
      </c>
      <c r="C99">
        <v>2007</v>
      </c>
      <c r="D99" t="s">
        <v>35</v>
      </c>
      <c r="E99" t="s">
        <v>190</v>
      </c>
      <c r="F99" t="s">
        <v>21</v>
      </c>
      <c r="G99">
        <v>1.8</v>
      </c>
      <c r="H99" t="s">
        <v>22</v>
      </c>
      <c r="I99" s="8">
        <v>39277</v>
      </c>
      <c r="J99">
        <v>1.4</v>
      </c>
      <c r="K99" t="s">
        <v>190</v>
      </c>
      <c r="L99">
        <v>1</v>
      </c>
      <c r="M99" s="8">
        <v>39278</v>
      </c>
      <c r="N99" t="s">
        <v>23</v>
      </c>
      <c r="O99" t="s">
        <v>190</v>
      </c>
      <c r="P99" t="s">
        <v>85</v>
      </c>
      <c r="Q99">
        <v>2</v>
      </c>
      <c r="R99">
        <v>1.111</v>
      </c>
      <c r="S99" t="s">
        <v>46</v>
      </c>
      <c r="T99">
        <v>1833</v>
      </c>
      <c r="U99">
        <v>1576.6666666666699</v>
      </c>
      <c r="V99" t="s">
        <v>190</v>
      </c>
      <c r="W99" t="s">
        <v>190</v>
      </c>
      <c r="X99" t="s">
        <v>190</v>
      </c>
      <c r="Y99" t="s">
        <v>190</v>
      </c>
      <c r="Z99" t="s">
        <v>190</v>
      </c>
      <c r="AA99" t="s">
        <v>190</v>
      </c>
      <c r="AB99" t="s">
        <v>190</v>
      </c>
      <c r="AC99" t="s">
        <v>190</v>
      </c>
      <c r="AD99" t="s">
        <v>190</v>
      </c>
      <c r="AE99" t="s">
        <v>190</v>
      </c>
      <c r="AF99" t="s">
        <v>190</v>
      </c>
      <c r="AG99" t="s">
        <v>190</v>
      </c>
      <c r="AH99" t="s">
        <v>190</v>
      </c>
      <c r="AI99" t="s">
        <v>190</v>
      </c>
      <c r="AJ99" t="s">
        <v>190</v>
      </c>
      <c r="AK99" t="s">
        <v>190</v>
      </c>
      <c r="AL99" t="s">
        <v>190</v>
      </c>
      <c r="AM99" t="s">
        <v>190</v>
      </c>
      <c r="AN99" t="s">
        <v>190</v>
      </c>
      <c r="AO99" t="s">
        <v>190</v>
      </c>
      <c r="AP99" t="s">
        <v>190</v>
      </c>
      <c r="AQ99" t="s">
        <v>190</v>
      </c>
      <c r="AR99">
        <v>653.681495305667</v>
      </c>
      <c r="AS99">
        <v>41.899916666666698</v>
      </c>
      <c r="AT99">
        <v>1</v>
      </c>
    </row>
    <row r="100" spans="1:46" x14ac:dyDescent="0.25">
      <c r="A100">
        <v>99</v>
      </c>
      <c r="B100">
        <v>99</v>
      </c>
      <c r="C100">
        <v>2007</v>
      </c>
      <c r="D100" t="s">
        <v>35</v>
      </c>
      <c r="E100" t="s">
        <v>190</v>
      </c>
      <c r="F100" t="s">
        <v>21</v>
      </c>
      <c r="G100">
        <v>1.8</v>
      </c>
      <c r="H100" t="s">
        <v>22</v>
      </c>
      <c r="I100" s="8">
        <v>39277</v>
      </c>
      <c r="J100">
        <v>0.4</v>
      </c>
      <c r="K100" t="s">
        <v>190</v>
      </c>
      <c r="L100">
        <v>1</v>
      </c>
      <c r="M100" s="8">
        <v>39278</v>
      </c>
      <c r="N100" t="s">
        <v>23</v>
      </c>
      <c r="O100" t="s">
        <v>190</v>
      </c>
      <c r="P100" t="s">
        <v>85</v>
      </c>
      <c r="Q100">
        <v>3</v>
      </c>
      <c r="R100">
        <v>1.667</v>
      </c>
      <c r="S100" t="s">
        <v>46</v>
      </c>
      <c r="T100">
        <v>2750</v>
      </c>
      <c r="U100">
        <v>2365</v>
      </c>
      <c r="V100" t="s">
        <v>190</v>
      </c>
      <c r="W100" t="s">
        <v>190</v>
      </c>
      <c r="X100" t="s">
        <v>190</v>
      </c>
      <c r="Y100" t="s">
        <v>190</v>
      </c>
      <c r="Z100" t="s">
        <v>190</v>
      </c>
      <c r="AA100" t="s">
        <v>190</v>
      </c>
      <c r="AB100" t="s">
        <v>190</v>
      </c>
      <c r="AC100" t="s">
        <v>190</v>
      </c>
      <c r="AD100" t="s">
        <v>190</v>
      </c>
      <c r="AE100" t="s">
        <v>190</v>
      </c>
      <c r="AF100" t="s">
        <v>190</v>
      </c>
      <c r="AG100" t="s">
        <v>190</v>
      </c>
      <c r="AH100" t="s">
        <v>190</v>
      </c>
      <c r="AI100" t="s">
        <v>190</v>
      </c>
      <c r="AJ100" t="s">
        <v>190</v>
      </c>
      <c r="AK100" t="s">
        <v>190</v>
      </c>
      <c r="AL100" t="s">
        <v>190</v>
      </c>
      <c r="AM100" t="s">
        <v>190</v>
      </c>
      <c r="AN100" t="s">
        <v>190</v>
      </c>
      <c r="AO100" t="s">
        <v>190</v>
      </c>
      <c r="AP100" t="s">
        <v>190</v>
      </c>
      <c r="AQ100" t="s">
        <v>190</v>
      </c>
      <c r="AR100">
        <v>980.52224295849999</v>
      </c>
      <c r="AS100">
        <v>62.849874999999997</v>
      </c>
      <c r="AT100">
        <v>1</v>
      </c>
    </row>
    <row r="101" spans="1:46" x14ac:dyDescent="0.25">
      <c r="A101">
        <v>100</v>
      </c>
      <c r="B101">
        <v>100</v>
      </c>
      <c r="C101">
        <v>2007</v>
      </c>
      <c r="D101" t="s">
        <v>35</v>
      </c>
      <c r="E101" t="s">
        <v>190</v>
      </c>
      <c r="F101" t="s">
        <v>21</v>
      </c>
      <c r="G101">
        <v>1.8</v>
      </c>
      <c r="H101" t="s">
        <v>22</v>
      </c>
      <c r="I101" s="8">
        <v>39344</v>
      </c>
      <c r="J101" t="s">
        <v>190</v>
      </c>
      <c r="K101" t="s">
        <v>190</v>
      </c>
      <c r="L101">
        <v>2</v>
      </c>
      <c r="M101" s="8">
        <v>39350</v>
      </c>
      <c r="N101" t="s">
        <v>28</v>
      </c>
      <c r="O101" t="s">
        <v>190</v>
      </c>
      <c r="P101" t="s">
        <v>86</v>
      </c>
      <c r="Q101">
        <v>60</v>
      </c>
      <c r="R101">
        <v>33.332999999999998</v>
      </c>
      <c r="S101" t="s">
        <v>41</v>
      </c>
      <c r="T101" t="s">
        <v>190</v>
      </c>
      <c r="U101" t="s">
        <v>190</v>
      </c>
      <c r="V101" t="s">
        <v>190</v>
      </c>
      <c r="W101" t="s">
        <v>190</v>
      </c>
      <c r="X101" t="s">
        <v>190</v>
      </c>
      <c r="Y101" t="s">
        <v>190</v>
      </c>
      <c r="Z101" t="s">
        <v>190</v>
      </c>
      <c r="AA101" t="s">
        <v>190</v>
      </c>
      <c r="AB101" t="s">
        <v>190</v>
      </c>
      <c r="AC101" t="s">
        <v>190</v>
      </c>
      <c r="AD101" t="s">
        <v>190</v>
      </c>
      <c r="AE101" t="s">
        <v>190</v>
      </c>
      <c r="AF101" t="s">
        <v>190</v>
      </c>
      <c r="AG101" t="s">
        <v>190</v>
      </c>
      <c r="AH101" t="s">
        <v>190</v>
      </c>
      <c r="AI101" t="s">
        <v>190</v>
      </c>
      <c r="AJ101" t="s">
        <v>190</v>
      </c>
      <c r="AK101" t="s">
        <v>190</v>
      </c>
      <c r="AL101" t="s">
        <v>190</v>
      </c>
      <c r="AM101" t="s">
        <v>190</v>
      </c>
      <c r="AN101" t="s">
        <v>190</v>
      </c>
      <c r="AO101" t="s">
        <v>190</v>
      </c>
      <c r="AP101" t="s">
        <v>190</v>
      </c>
      <c r="AQ101" t="s">
        <v>190</v>
      </c>
      <c r="AR101">
        <v>0</v>
      </c>
      <c r="AS101">
        <v>0</v>
      </c>
      <c r="AT101">
        <v>6</v>
      </c>
    </row>
    <row r="102" spans="1:46" x14ac:dyDescent="0.25">
      <c r="A102">
        <v>101</v>
      </c>
      <c r="B102">
        <v>101</v>
      </c>
      <c r="C102">
        <v>2007</v>
      </c>
      <c r="D102" t="s">
        <v>35</v>
      </c>
      <c r="E102" t="s">
        <v>190</v>
      </c>
      <c r="F102" t="s">
        <v>21</v>
      </c>
      <c r="G102">
        <v>1.8</v>
      </c>
      <c r="H102" t="s">
        <v>22</v>
      </c>
      <c r="I102" s="8">
        <v>39389</v>
      </c>
      <c r="J102" t="s">
        <v>190</v>
      </c>
      <c r="K102" t="s">
        <v>190</v>
      </c>
      <c r="L102">
        <v>3</v>
      </c>
      <c r="M102" s="8">
        <v>39392</v>
      </c>
      <c r="N102" t="s">
        <v>28</v>
      </c>
      <c r="O102" t="s">
        <v>190</v>
      </c>
      <c r="P102" t="s">
        <v>86</v>
      </c>
      <c r="Q102">
        <v>60</v>
      </c>
      <c r="R102">
        <v>33.332999999999998</v>
      </c>
      <c r="S102" t="s">
        <v>41</v>
      </c>
      <c r="T102" t="s">
        <v>190</v>
      </c>
      <c r="U102" t="s">
        <v>190</v>
      </c>
      <c r="V102" t="s">
        <v>190</v>
      </c>
      <c r="W102" t="s">
        <v>190</v>
      </c>
      <c r="X102" t="s">
        <v>190</v>
      </c>
      <c r="Y102" t="s">
        <v>190</v>
      </c>
      <c r="Z102" t="s">
        <v>190</v>
      </c>
      <c r="AA102" t="s">
        <v>190</v>
      </c>
      <c r="AB102" t="s">
        <v>190</v>
      </c>
      <c r="AC102" t="s">
        <v>190</v>
      </c>
      <c r="AD102" t="s">
        <v>190</v>
      </c>
      <c r="AE102" t="s">
        <v>190</v>
      </c>
      <c r="AF102" t="s">
        <v>190</v>
      </c>
      <c r="AG102" t="s">
        <v>190</v>
      </c>
      <c r="AH102" t="s">
        <v>190</v>
      </c>
      <c r="AI102" t="s">
        <v>190</v>
      </c>
      <c r="AJ102" t="s">
        <v>190</v>
      </c>
      <c r="AK102" t="s">
        <v>190</v>
      </c>
      <c r="AL102" t="s">
        <v>190</v>
      </c>
      <c r="AM102" t="s">
        <v>190</v>
      </c>
      <c r="AN102" t="s">
        <v>190</v>
      </c>
      <c r="AO102" t="s">
        <v>190</v>
      </c>
      <c r="AP102" t="s">
        <v>190</v>
      </c>
      <c r="AQ102" t="s">
        <v>190</v>
      </c>
      <c r="AR102">
        <v>0</v>
      </c>
      <c r="AS102">
        <v>0</v>
      </c>
      <c r="AT102">
        <v>3</v>
      </c>
    </row>
    <row r="103" spans="1:46" x14ac:dyDescent="0.25">
      <c r="A103">
        <v>102</v>
      </c>
      <c r="B103">
        <v>102</v>
      </c>
      <c r="C103">
        <v>2007</v>
      </c>
      <c r="D103" t="s">
        <v>35</v>
      </c>
      <c r="E103" t="s">
        <v>190</v>
      </c>
      <c r="F103" t="s">
        <v>21</v>
      </c>
      <c r="G103">
        <v>1.8</v>
      </c>
      <c r="H103" t="s">
        <v>32</v>
      </c>
      <c r="I103" t="s">
        <v>190</v>
      </c>
      <c r="J103">
        <v>0.6</v>
      </c>
      <c r="K103" t="s">
        <v>190</v>
      </c>
      <c r="L103" t="s">
        <v>190</v>
      </c>
      <c r="M103" t="s">
        <v>190</v>
      </c>
      <c r="N103" t="s">
        <v>39</v>
      </c>
      <c r="O103" t="s">
        <v>190</v>
      </c>
      <c r="P103" t="s">
        <v>88</v>
      </c>
      <c r="Q103">
        <v>10</v>
      </c>
      <c r="R103">
        <v>5.556</v>
      </c>
      <c r="S103" t="s">
        <v>49</v>
      </c>
      <c r="T103" t="s">
        <v>190</v>
      </c>
      <c r="U103" t="s">
        <v>190</v>
      </c>
      <c r="V103" t="s">
        <v>190</v>
      </c>
      <c r="W103" t="s">
        <v>190</v>
      </c>
      <c r="X103" t="s">
        <v>190</v>
      </c>
      <c r="Y103" t="s">
        <v>190</v>
      </c>
      <c r="Z103" t="s">
        <v>190</v>
      </c>
      <c r="AA103" t="s">
        <v>190</v>
      </c>
      <c r="AB103" t="s">
        <v>190</v>
      </c>
      <c r="AC103" t="s">
        <v>190</v>
      </c>
      <c r="AD103" t="s">
        <v>190</v>
      </c>
      <c r="AE103" t="s">
        <v>190</v>
      </c>
      <c r="AF103" t="s">
        <v>190</v>
      </c>
      <c r="AG103" t="s">
        <v>190</v>
      </c>
      <c r="AH103" t="s">
        <v>190</v>
      </c>
      <c r="AI103" t="s">
        <v>190</v>
      </c>
      <c r="AJ103" t="s">
        <v>190</v>
      </c>
      <c r="AK103" t="s">
        <v>190</v>
      </c>
      <c r="AL103" t="s">
        <v>190</v>
      </c>
      <c r="AM103" t="s">
        <v>190</v>
      </c>
      <c r="AN103" t="s">
        <v>190</v>
      </c>
      <c r="AO103" t="s">
        <v>190</v>
      </c>
      <c r="AP103" t="s">
        <v>190</v>
      </c>
      <c r="AQ103" t="s">
        <v>190</v>
      </c>
      <c r="AR103" t="s">
        <v>190</v>
      </c>
      <c r="AS103" t="s">
        <v>190</v>
      </c>
      <c r="AT103" t="s">
        <v>190</v>
      </c>
    </row>
    <row r="104" spans="1:46" x14ac:dyDescent="0.25">
      <c r="A104">
        <v>103</v>
      </c>
      <c r="B104">
        <v>103</v>
      </c>
      <c r="C104">
        <v>2007</v>
      </c>
      <c r="D104" t="s">
        <v>35</v>
      </c>
      <c r="E104" t="s">
        <v>190</v>
      </c>
      <c r="F104" t="s">
        <v>21</v>
      </c>
      <c r="G104">
        <v>1.8</v>
      </c>
      <c r="H104" t="s">
        <v>32</v>
      </c>
      <c r="I104" t="s">
        <v>190</v>
      </c>
      <c r="J104">
        <v>0.2</v>
      </c>
      <c r="K104" t="s">
        <v>190</v>
      </c>
      <c r="L104" t="s">
        <v>190</v>
      </c>
      <c r="M104" t="s">
        <v>190</v>
      </c>
      <c r="N104" t="s">
        <v>39</v>
      </c>
      <c r="O104" t="s">
        <v>190</v>
      </c>
      <c r="P104" t="s">
        <v>88</v>
      </c>
      <c r="Q104">
        <v>5</v>
      </c>
      <c r="R104">
        <v>2.778</v>
      </c>
      <c r="S104" t="s">
        <v>49</v>
      </c>
      <c r="T104" t="s">
        <v>190</v>
      </c>
      <c r="U104" t="s">
        <v>190</v>
      </c>
      <c r="V104" t="s">
        <v>190</v>
      </c>
      <c r="W104" t="s">
        <v>190</v>
      </c>
      <c r="X104" t="s">
        <v>190</v>
      </c>
      <c r="Y104" t="s">
        <v>190</v>
      </c>
      <c r="Z104" t="s">
        <v>190</v>
      </c>
      <c r="AA104" t="s">
        <v>190</v>
      </c>
      <c r="AB104" t="s">
        <v>190</v>
      </c>
      <c r="AC104" t="s">
        <v>190</v>
      </c>
      <c r="AD104" t="s">
        <v>190</v>
      </c>
      <c r="AE104" t="s">
        <v>190</v>
      </c>
      <c r="AF104" t="s">
        <v>190</v>
      </c>
      <c r="AG104" t="s">
        <v>190</v>
      </c>
      <c r="AH104" t="s">
        <v>190</v>
      </c>
      <c r="AI104" t="s">
        <v>190</v>
      </c>
      <c r="AJ104" t="s">
        <v>190</v>
      </c>
      <c r="AK104" t="s">
        <v>190</v>
      </c>
      <c r="AL104" t="s">
        <v>190</v>
      </c>
      <c r="AM104" t="s">
        <v>190</v>
      </c>
      <c r="AN104" t="s">
        <v>190</v>
      </c>
      <c r="AO104" t="s">
        <v>190</v>
      </c>
      <c r="AP104" t="s">
        <v>190</v>
      </c>
      <c r="AQ104" t="s">
        <v>190</v>
      </c>
      <c r="AR104" t="s">
        <v>190</v>
      </c>
      <c r="AS104" t="s">
        <v>190</v>
      </c>
      <c r="AT104" t="s">
        <v>190</v>
      </c>
    </row>
    <row r="105" spans="1:46" x14ac:dyDescent="0.25">
      <c r="A105">
        <v>104</v>
      </c>
      <c r="B105">
        <v>104</v>
      </c>
      <c r="C105">
        <v>2007</v>
      </c>
      <c r="D105" t="s">
        <v>36</v>
      </c>
      <c r="E105" t="s">
        <v>190</v>
      </c>
      <c r="F105" t="s">
        <v>37</v>
      </c>
      <c r="G105">
        <v>1.8</v>
      </c>
      <c r="H105" t="s">
        <v>22</v>
      </c>
      <c r="I105" s="8">
        <v>39225</v>
      </c>
      <c r="J105">
        <v>1.74</v>
      </c>
      <c r="K105" t="s">
        <v>190</v>
      </c>
      <c r="L105">
        <v>1</v>
      </c>
      <c r="M105" s="8">
        <v>39226</v>
      </c>
      <c r="N105" t="s">
        <v>23</v>
      </c>
      <c r="O105" t="s">
        <v>190</v>
      </c>
      <c r="P105" t="s">
        <v>85</v>
      </c>
      <c r="Q105">
        <v>4</v>
      </c>
      <c r="R105">
        <v>2.222</v>
      </c>
      <c r="S105" t="s">
        <v>46</v>
      </c>
      <c r="T105">
        <v>3667</v>
      </c>
      <c r="U105">
        <v>3153.3333333333298</v>
      </c>
      <c r="V105" t="s">
        <v>190</v>
      </c>
      <c r="W105" t="s">
        <v>190</v>
      </c>
      <c r="X105" t="s">
        <v>190</v>
      </c>
      <c r="Y105" t="s">
        <v>190</v>
      </c>
      <c r="Z105" t="s">
        <v>190</v>
      </c>
      <c r="AA105" t="s">
        <v>190</v>
      </c>
      <c r="AB105" t="s">
        <v>190</v>
      </c>
      <c r="AC105" t="s">
        <v>190</v>
      </c>
      <c r="AD105" t="s">
        <v>190</v>
      </c>
      <c r="AE105" t="s">
        <v>190</v>
      </c>
      <c r="AF105" t="s">
        <v>190</v>
      </c>
      <c r="AG105" t="s">
        <v>190</v>
      </c>
      <c r="AH105" t="s">
        <v>190</v>
      </c>
      <c r="AI105" t="s">
        <v>190</v>
      </c>
      <c r="AJ105" t="s">
        <v>190</v>
      </c>
      <c r="AK105" t="s">
        <v>190</v>
      </c>
      <c r="AL105" t="s">
        <v>190</v>
      </c>
      <c r="AM105" t="s">
        <v>190</v>
      </c>
      <c r="AN105" t="s">
        <v>190</v>
      </c>
      <c r="AO105" t="s">
        <v>190</v>
      </c>
      <c r="AP105" t="s">
        <v>190</v>
      </c>
      <c r="AQ105" t="s">
        <v>190</v>
      </c>
      <c r="AR105">
        <v>1307.3629906113299</v>
      </c>
      <c r="AS105">
        <v>83.799833333333297</v>
      </c>
      <c r="AT105">
        <v>1</v>
      </c>
    </row>
    <row r="106" spans="1:46" x14ac:dyDescent="0.25">
      <c r="A106">
        <v>105</v>
      </c>
      <c r="B106">
        <v>105</v>
      </c>
      <c r="C106">
        <v>2007</v>
      </c>
      <c r="D106" t="s">
        <v>36</v>
      </c>
      <c r="E106" t="s">
        <v>190</v>
      </c>
      <c r="F106" t="s">
        <v>37</v>
      </c>
      <c r="G106">
        <v>1.8</v>
      </c>
      <c r="H106" t="s">
        <v>22</v>
      </c>
      <c r="I106" s="8">
        <v>39277</v>
      </c>
      <c r="J106">
        <v>0.06</v>
      </c>
      <c r="K106" t="s">
        <v>190</v>
      </c>
      <c r="L106">
        <v>1</v>
      </c>
      <c r="M106" s="8">
        <v>39278</v>
      </c>
      <c r="N106" t="s">
        <v>45</v>
      </c>
      <c r="O106" t="s">
        <v>190</v>
      </c>
      <c r="P106" t="s">
        <v>85</v>
      </c>
      <c r="Q106">
        <v>0.2</v>
      </c>
      <c r="R106">
        <v>0.111</v>
      </c>
      <c r="S106" t="s">
        <v>47</v>
      </c>
      <c r="T106">
        <v>333</v>
      </c>
      <c r="U106">
        <v>123.333333333333</v>
      </c>
      <c r="V106" t="s">
        <v>190</v>
      </c>
      <c r="W106" t="s">
        <v>190</v>
      </c>
      <c r="X106" t="s">
        <v>190</v>
      </c>
      <c r="Y106" t="s">
        <v>190</v>
      </c>
      <c r="Z106" t="s">
        <v>190</v>
      </c>
      <c r="AA106" t="s">
        <v>190</v>
      </c>
      <c r="AB106" t="s">
        <v>190</v>
      </c>
      <c r="AC106" t="s">
        <v>190</v>
      </c>
      <c r="AD106" t="s">
        <v>190</v>
      </c>
      <c r="AE106" t="s">
        <v>190</v>
      </c>
      <c r="AF106" t="s">
        <v>190</v>
      </c>
      <c r="AG106" t="s">
        <v>190</v>
      </c>
      <c r="AH106" t="s">
        <v>190</v>
      </c>
      <c r="AI106" t="s">
        <v>190</v>
      </c>
      <c r="AJ106" t="s">
        <v>190</v>
      </c>
      <c r="AK106" t="s">
        <v>190</v>
      </c>
      <c r="AL106" t="s">
        <v>190</v>
      </c>
      <c r="AM106" t="s">
        <v>190</v>
      </c>
      <c r="AN106" t="s">
        <v>190</v>
      </c>
      <c r="AO106" t="s">
        <v>190</v>
      </c>
      <c r="AP106" t="s">
        <v>190</v>
      </c>
      <c r="AQ106" t="s">
        <v>190</v>
      </c>
      <c r="AR106">
        <v>51.1336476243333</v>
      </c>
      <c r="AS106">
        <v>3.2775833333333302</v>
      </c>
      <c r="AT106">
        <v>1</v>
      </c>
    </row>
    <row r="107" spans="1:46" x14ac:dyDescent="0.25">
      <c r="A107">
        <v>106</v>
      </c>
      <c r="B107">
        <v>106</v>
      </c>
      <c r="C107">
        <v>2007</v>
      </c>
      <c r="D107" t="s">
        <v>36</v>
      </c>
      <c r="E107" t="s">
        <v>190</v>
      </c>
      <c r="F107" t="s">
        <v>37</v>
      </c>
      <c r="G107">
        <v>1.8</v>
      </c>
      <c r="H107" t="s">
        <v>22</v>
      </c>
      <c r="I107" s="8">
        <v>39318</v>
      </c>
      <c r="J107">
        <v>1.8</v>
      </c>
      <c r="K107" t="s">
        <v>190</v>
      </c>
      <c r="L107">
        <v>2</v>
      </c>
      <c r="M107" s="8">
        <v>39319</v>
      </c>
      <c r="N107" t="s">
        <v>40</v>
      </c>
      <c r="O107" t="s">
        <v>190</v>
      </c>
      <c r="P107" t="s">
        <v>85</v>
      </c>
      <c r="Q107">
        <v>15</v>
      </c>
      <c r="R107">
        <v>8.3330000000000002</v>
      </c>
      <c r="S107" t="s">
        <v>41</v>
      </c>
      <c r="T107">
        <v>4292</v>
      </c>
      <c r="U107">
        <v>1587.9166666666699</v>
      </c>
      <c r="V107" t="s">
        <v>190</v>
      </c>
      <c r="W107" t="s">
        <v>190</v>
      </c>
      <c r="X107" t="s">
        <v>190</v>
      </c>
      <c r="Y107" t="s">
        <v>190</v>
      </c>
      <c r="Z107" t="s">
        <v>190</v>
      </c>
      <c r="AA107" t="s">
        <v>190</v>
      </c>
      <c r="AB107" t="s">
        <v>190</v>
      </c>
      <c r="AC107" t="s">
        <v>190</v>
      </c>
      <c r="AD107" t="s">
        <v>190</v>
      </c>
      <c r="AE107" t="s">
        <v>190</v>
      </c>
      <c r="AF107" t="s">
        <v>190</v>
      </c>
      <c r="AG107" t="s">
        <v>190</v>
      </c>
      <c r="AH107" t="s">
        <v>190</v>
      </c>
      <c r="AI107" t="s">
        <v>190</v>
      </c>
      <c r="AJ107" t="s">
        <v>190</v>
      </c>
      <c r="AK107" t="s">
        <v>190</v>
      </c>
      <c r="AL107" t="s">
        <v>190</v>
      </c>
      <c r="AM107" t="s">
        <v>190</v>
      </c>
      <c r="AN107" t="s">
        <v>190</v>
      </c>
      <c r="AO107" t="s">
        <v>190</v>
      </c>
      <c r="AP107" t="s">
        <v>190</v>
      </c>
      <c r="AQ107" t="s">
        <v>190</v>
      </c>
      <c r="AR107">
        <v>658.34571316329198</v>
      </c>
      <c r="AS107">
        <v>42.198885416666698</v>
      </c>
      <c r="AT107">
        <v>1</v>
      </c>
    </row>
    <row r="108" spans="1:46" x14ac:dyDescent="0.25">
      <c r="A108">
        <v>107</v>
      </c>
      <c r="B108">
        <v>107</v>
      </c>
      <c r="C108">
        <v>2007</v>
      </c>
      <c r="D108" t="s">
        <v>36</v>
      </c>
      <c r="E108" t="s">
        <v>190</v>
      </c>
      <c r="F108" t="s">
        <v>37</v>
      </c>
      <c r="G108">
        <v>1.8</v>
      </c>
      <c r="H108" t="s">
        <v>22</v>
      </c>
      <c r="I108" s="8">
        <v>39379</v>
      </c>
      <c r="J108">
        <v>1.74</v>
      </c>
      <c r="K108" t="s">
        <v>190</v>
      </c>
      <c r="L108">
        <v>3</v>
      </c>
      <c r="M108" s="8">
        <v>39382</v>
      </c>
      <c r="N108" t="s">
        <v>28</v>
      </c>
      <c r="O108" t="s">
        <v>190</v>
      </c>
      <c r="P108" t="s">
        <v>86</v>
      </c>
      <c r="Q108">
        <v>60</v>
      </c>
      <c r="R108">
        <v>33.332999999999998</v>
      </c>
      <c r="S108" t="s">
        <v>41</v>
      </c>
      <c r="T108" t="s">
        <v>190</v>
      </c>
      <c r="U108" t="s">
        <v>190</v>
      </c>
      <c r="V108" t="s">
        <v>190</v>
      </c>
      <c r="W108" t="s">
        <v>190</v>
      </c>
      <c r="X108" t="s">
        <v>190</v>
      </c>
      <c r="Y108" t="s">
        <v>190</v>
      </c>
      <c r="Z108" t="s">
        <v>190</v>
      </c>
      <c r="AA108" t="s">
        <v>190</v>
      </c>
      <c r="AB108" t="s">
        <v>190</v>
      </c>
      <c r="AC108" t="s">
        <v>190</v>
      </c>
      <c r="AD108" t="s">
        <v>190</v>
      </c>
      <c r="AE108" t="s">
        <v>190</v>
      </c>
      <c r="AF108" t="s">
        <v>190</v>
      </c>
      <c r="AG108" t="s">
        <v>190</v>
      </c>
      <c r="AH108" t="s">
        <v>190</v>
      </c>
      <c r="AI108" t="s">
        <v>190</v>
      </c>
      <c r="AJ108" t="s">
        <v>190</v>
      </c>
      <c r="AK108" t="s">
        <v>190</v>
      </c>
      <c r="AL108" t="s">
        <v>190</v>
      </c>
      <c r="AM108" t="s">
        <v>190</v>
      </c>
      <c r="AN108" t="s">
        <v>190</v>
      </c>
      <c r="AO108" t="s">
        <v>190</v>
      </c>
      <c r="AP108" t="s">
        <v>190</v>
      </c>
      <c r="AQ108" t="s">
        <v>190</v>
      </c>
      <c r="AR108">
        <v>0</v>
      </c>
      <c r="AS108">
        <v>0</v>
      </c>
      <c r="AT108">
        <v>3</v>
      </c>
    </row>
    <row r="109" spans="1:46" x14ac:dyDescent="0.25">
      <c r="A109">
        <v>108</v>
      </c>
      <c r="B109">
        <v>108</v>
      </c>
      <c r="C109">
        <v>2007</v>
      </c>
      <c r="D109" t="s">
        <v>36</v>
      </c>
      <c r="E109" t="s">
        <v>190</v>
      </c>
      <c r="F109" t="s">
        <v>37</v>
      </c>
      <c r="G109">
        <v>1.8</v>
      </c>
      <c r="H109" t="s">
        <v>268</v>
      </c>
      <c r="I109" s="8">
        <v>39185</v>
      </c>
      <c r="J109">
        <v>1.74</v>
      </c>
      <c r="K109" t="s">
        <v>190</v>
      </c>
      <c r="L109" t="s">
        <v>190</v>
      </c>
      <c r="M109" t="s">
        <v>190</v>
      </c>
      <c r="N109" t="s">
        <v>29</v>
      </c>
      <c r="O109" t="s">
        <v>83</v>
      </c>
      <c r="P109" t="s">
        <v>87</v>
      </c>
      <c r="Q109">
        <v>16</v>
      </c>
      <c r="R109">
        <v>8.8889999999999993</v>
      </c>
      <c r="S109" t="s">
        <v>30</v>
      </c>
      <c r="T109">
        <v>8889</v>
      </c>
      <c r="U109">
        <v>1765.1241830065401</v>
      </c>
      <c r="V109" t="s">
        <v>190</v>
      </c>
      <c r="W109" t="s">
        <v>190</v>
      </c>
      <c r="X109" t="s">
        <v>190</v>
      </c>
      <c r="Y109" t="s">
        <v>190</v>
      </c>
      <c r="Z109" t="s">
        <v>190</v>
      </c>
      <c r="AA109" t="s">
        <v>190</v>
      </c>
      <c r="AB109" t="s">
        <v>190</v>
      </c>
      <c r="AC109" t="s">
        <v>190</v>
      </c>
      <c r="AD109" t="s">
        <v>190</v>
      </c>
      <c r="AE109" t="s">
        <v>190</v>
      </c>
      <c r="AF109" t="s">
        <v>190</v>
      </c>
      <c r="AG109" t="s">
        <v>190</v>
      </c>
      <c r="AH109" t="s">
        <v>190</v>
      </c>
      <c r="AI109" t="s">
        <v>190</v>
      </c>
      <c r="AJ109" t="s">
        <v>190</v>
      </c>
      <c r="AK109" t="s">
        <v>190</v>
      </c>
      <c r="AL109" t="s">
        <v>190</v>
      </c>
      <c r="AM109" t="s">
        <v>190</v>
      </c>
      <c r="AN109" t="s">
        <v>190</v>
      </c>
      <c r="AO109" t="s">
        <v>190</v>
      </c>
      <c r="AP109" t="s">
        <v>190</v>
      </c>
      <c r="AQ109" t="s">
        <v>190</v>
      </c>
      <c r="AR109">
        <v>823.387860730488</v>
      </c>
      <c r="AS109">
        <v>49.269807489427102</v>
      </c>
      <c r="AT109" t="s">
        <v>190</v>
      </c>
    </row>
    <row r="110" spans="1:46" x14ac:dyDescent="0.25">
      <c r="A110">
        <v>109</v>
      </c>
      <c r="B110">
        <v>109</v>
      </c>
      <c r="C110">
        <v>2008</v>
      </c>
      <c r="D110" t="s">
        <v>20</v>
      </c>
      <c r="E110" t="s">
        <v>190</v>
      </c>
      <c r="F110" t="s">
        <v>37</v>
      </c>
      <c r="G110">
        <v>1.53</v>
      </c>
      <c r="H110" t="s">
        <v>22</v>
      </c>
      <c r="I110" s="8">
        <v>39635</v>
      </c>
      <c r="J110" t="s">
        <v>190</v>
      </c>
      <c r="K110" t="s">
        <v>190</v>
      </c>
      <c r="L110">
        <v>1</v>
      </c>
      <c r="M110" s="8">
        <v>39637</v>
      </c>
      <c r="N110" t="s">
        <v>45</v>
      </c>
      <c r="O110" t="s">
        <v>190</v>
      </c>
      <c r="P110" t="s">
        <v>85</v>
      </c>
      <c r="Q110">
        <v>6</v>
      </c>
      <c r="R110">
        <v>3.9220000000000002</v>
      </c>
      <c r="S110" t="s">
        <v>47</v>
      </c>
      <c r="T110">
        <v>11765</v>
      </c>
      <c r="U110">
        <v>4352.9411764705901</v>
      </c>
      <c r="V110" t="s">
        <v>190</v>
      </c>
      <c r="W110" t="s">
        <v>190</v>
      </c>
      <c r="X110" t="s">
        <v>190</v>
      </c>
      <c r="Y110" t="s">
        <v>190</v>
      </c>
      <c r="Z110" t="s">
        <v>190</v>
      </c>
      <c r="AA110" t="s">
        <v>190</v>
      </c>
      <c r="AB110" t="s">
        <v>190</v>
      </c>
      <c r="AC110" t="s">
        <v>190</v>
      </c>
      <c r="AD110" t="s">
        <v>190</v>
      </c>
      <c r="AE110" t="s">
        <v>190</v>
      </c>
      <c r="AF110" t="s">
        <v>190</v>
      </c>
      <c r="AG110" t="s">
        <v>190</v>
      </c>
      <c r="AH110" t="s">
        <v>190</v>
      </c>
      <c r="AI110" t="s">
        <v>190</v>
      </c>
      <c r="AJ110" t="s">
        <v>190</v>
      </c>
      <c r="AK110" t="s">
        <v>190</v>
      </c>
      <c r="AL110" t="s">
        <v>190</v>
      </c>
      <c r="AM110" t="s">
        <v>190</v>
      </c>
      <c r="AN110" t="s">
        <v>190</v>
      </c>
      <c r="AO110" t="s">
        <v>190</v>
      </c>
      <c r="AP110" t="s">
        <v>190</v>
      </c>
      <c r="AQ110" t="s">
        <v>190</v>
      </c>
      <c r="AR110">
        <v>1804.7169749764701</v>
      </c>
      <c r="AS110">
        <v>115.679411764706</v>
      </c>
      <c r="AT110">
        <v>2</v>
      </c>
    </row>
    <row r="111" spans="1:46" x14ac:dyDescent="0.25">
      <c r="A111">
        <v>110</v>
      </c>
      <c r="B111">
        <v>110</v>
      </c>
      <c r="C111">
        <v>2008</v>
      </c>
      <c r="D111" t="s">
        <v>20</v>
      </c>
      <c r="E111" t="s">
        <v>190</v>
      </c>
      <c r="F111" t="s">
        <v>37</v>
      </c>
      <c r="G111">
        <v>1.53</v>
      </c>
      <c r="H111" t="s">
        <v>22</v>
      </c>
      <c r="I111" s="8">
        <v>39709</v>
      </c>
      <c r="J111" t="s">
        <v>190</v>
      </c>
      <c r="K111" t="s">
        <v>190</v>
      </c>
      <c r="L111">
        <v>2</v>
      </c>
      <c r="M111" s="8">
        <v>39714</v>
      </c>
      <c r="N111" t="s">
        <v>28</v>
      </c>
      <c r="O111" t="s">
        <v>190</v>
      </c>
      <c r="P111" t="s">
        <v>86</v>
      </c>
      <c r="Q111">
        <v>57</v>
      </c>
      <c r="R111">
        <v>37.255000000000003</v>
      </c>
      <c r="S111" t="s">
        <v>41</v>
      </c>
      <c r="T111" t="s">
        <v>190</v>
      </c>
      <c r="U111" t="s">
        <v>190</v>
      </c>
      <c r="V111" t="s">
        <v>190</v>
      </c>
      <c r="W111" t="s">
        <v>190</v>
      </c>
      <c r="X111" t="s">
        <v>190</v>
      </c>
      <c r="Y111" t="s">
        <v>190</v>
      </c>
      <c r="Z111" t="s">
        <v>190</v>
      </c>
      <c r="AA111" t="s">
        <v>190</v>
      </c>
      <c r="AB111" t="s">
        <v>190</v>
      </c>
      <c r="AC111" t="s">
        <v>190</v>
      </c>
      <c r="AD111" t="s">
        <v>190</v>
      </c>
      <c r="AE111" t="s">
        <v>190</v>
      </c>
      <c r="AF111" t="s">
        <v>190</v>
      </c>
      <c r="AG111" t="s">
        <v>190</v>
      </c>
      <c r="AH111" t="s">
        <v>190</v>
      </c>
      <c r="AI111" t="s">
        <v>190</v>
      </c>
      <c r="AJ111" t="s">
        <v>190</v>
      </c>
      <c r="AK111" t="s">
        <v>190</v>
      </c>
      <c r="AL111" t="s">
        <v>190</v>
      </c>
      <c r="AM111" t="s">
        <v>190</v>
      </c>
      <c r="AN111" t="s">
        <v>190</v>
      </c>
      <c r="AO111" t="s">
        <v>190</v>
      </c>
      <c r="AP111" t="s">
        <v>190</v>
      </c>
      <c r="AQ111" t="s">
        <v>190</v>
      </c>
      <c r="AR111">
        <v>0</v>
      </c>
      <c r="AS111">
        <v>0</v>
      </c>
      <c r="AT111">
        <v>5</v>
      </c>
    </row>
    <row r="112" spans="1:46" x14ac:dyDescent="0.25">
      <c r="A112">
        <v>111</v>
      </c>
      <c r="B112">
        <v>111</v>
      </c>
      <c r="C112">
        <v>2008</v>
      </c>
      <c r="D112" t="s">
        <v>20</v>
      </c>
      <c r="E112" t="s">
        <v>190</v>
      </c>
      <c r="F112" t="s">
        <v>37</v>
      </c>
      <c r="G112">
        <v>1.53</v>
      </c>
      <c r="H112" t="s">
        <v>268</v>
      </c>
      <c r="I112" s="8">
        <v>39645</v>
      </c>
      <c r="J112" t="s">
        <v>190</v>
      </c>
      <c r="K112" t="s">
        <v>190</v>
      </c>
      <c r="L112" t="s">
        <v>190</v>
      </c>
      <c r="M112" t="s">
        <v>190</v>
      </c>
      <c r="N112" t="s">
        <v>29</v>
      </c>
      <c r="O112" t="s">
        <v>83</v>
      </c>
      <c r="P112" t="s">
        <v>87</v>
      </c>
      <c r="Q112">
        <v>14</v>
      </c>
      <c r="R112">
        <v>9.15</v>
      </c>
      <c r="S112" t="s">
        <v>30</v>
      </c>
      <c r="T112">
        <v>9150</v>
      </c>
      <c r="U112">
        <v>1753.2026143790799</v>
      </c>
      <c r="V112" t="s">
        <v>190</v>
      </c>
      <c r="W112" t="s">
        <v>190</v>
      </c>
      <c r="X112" t="s">
        <v>190</v>
      </c>
      <c r="Y112" t="s">
        <v>190</v>
      </c>
      <c r="Z112">
        <v>19.16</v>
      </c>
      <c r="AA112">
        <v>26.51</v>
      </c>
      <c r="AB112">
        <v>73.489999999999995</v>
      </c>
      <c r="AC112">
        <v>426.03</v>
      </c>
      <c r="AD112">
        <v>7.78</v>
      </c>
      <c r="AE112" t="s">
        <v>190</v>
      </c>
      <c r="AF112">
        <v>29.7</v>
      </c>
      <c r="AG112">
        <v>7.15</v>
      </c>
      <c r="AH112" t="s">
        <v>105</v>
      </c>
      <c r="AI112">
        <v>14.35</v>
      </c>
      <c r="AJ112">
        <v>5.4</v>
      </c>
      <c r="AK112">
        <v>4.2699999999999996</v>
      </c>
      <c r="AL112">
        <v>9.7799999999999994</v>
      </c>
      <c r="AM112">
        <v>22.83</v>
      </c>
      <c r="AN112">
        <v>27.4</v>
      </c>
      <c r="AO112">
        <v>17.78</v>
      </c>
      <c r="AP112">
        <v>2.48</v>
      </c>
      <c r="AQ112" t="s">
        <v>190</v>
      </c>
      <c r="AR112">
        <v>746.91690980392104</v>
      </c>
      <c r="AS112">
        <v>52.070117647058801</v>
      </c>
      <c r="AT112" t="s">
        <v>190</v>
      </c>
    </row>
    <row r="113" spans="1:46" x14ac:dyDescent="0.25">
      <c r="A113">
        <v>112</v>
      </c>
      <c r="B113">
        <v>112</v>
      </c>
      <c r="C113">
        <v>2008</v>
      </c>
      <c r="D113" t="s">
        <v>35</v>
      </c>
      <c r="E113" t="s">
        <v>190</v>
      </c>
      <c r="F113" t="s">
        <v>21</v>
      </c>
      <c r="G113">
        <v>1.8</v>
      </c>
      <c r="H113" t="s">
        <v>22</v>
      </c>
      <c r="I113" s="8">
        <v>39635</v>
      </c>
      <c r="J113" t="s">
        <v>190</v>
      </c>
      <c r="K113" t="s">
        <v>190</v>
      </c>
      <c r="L113">
        <v>1</v>
      </c>
      <c r="M113" s="8">
        <v>39637</v>
      </c>
      <c r="N113" t="s">
        <v>45</v>
      </c>
      <c r="O113" t="s">
        <v>190</v>
      </c>
      <c r="P113" t="s">
        <v>85</v>
      </c>
      <c r="Q113">
        <v>5</v>
      </c>
      <c r="R113">
        <v>2.778</v>
      </c>
      <c r="S113" t="s">
        <v>47</v>
      </c>
      <c r="T113">
        <v>8333</v>
      </c>
      <c r="U113">
        <v>3083.3333333333298</v>
      </c>
      <c r="V113" t="s">
        <v>190</v>
      </c>
      <c r="W113" t="s">
        <v>190</v>
      </c>
      <c r="X113" t="s">
        <v>190</v>
      </c>
      <c r="Y113" t="s">
        <v>190</v>
      </c>
      <c r="Z113" t="s">
        <v>190</v>
      </c>
      <c r="AA113" t="s">
        <v>190</v>
      </c>
      <c r="AB113" t="s">
        <v>190</v>
      </c>
      <c r="AC113" t="s">
        <v>190</v>
      </c>
      <c r="AD113" t="s">
        <v>190</v>
      </c>
      <c r="AE113" t="s">
        <v>190</v>
      </c>
      <c r="AF113" t="s">
        <v>190</v>
      </c>
      <c r="AG113" t="s">
        <v>190</v>
      </c>
      <c r="AH113" t="s">
        <v>190</v>
      </c>
      <c r="AI113" t="s">
        <v>190</v>
      </c>
      <c r="AJ113" t="s">
        <v>190</v>
      </c>
      <c r="AK113" t="s">
        <v>190</v>
      </c>
      <c r="AL113" t="s">
        <v>190</v>
      </c>
      <c r="AM113" t="s">
        <v>190</v>
      </c>
      <c r="AN113" t="s">
        <v>190</v>
      </c>
      <c r="AO113" t="s">
        <v>190</v>
      </c>
      <c r="AP113" t="s">
        <v>190</v>
      </c>
      <c r="AQ113" t="s">
        <v>190</v>
      </c>
      <c r="AR113">
        <v>1278.34119060833</v>
      </c>
      <c r="AS113">
        <v>81.939583333333303</v>
      </c>
      <c r="AT113">
        <v>2</v>
      </c>
    </row>
    <row r="114" spans="1:46" x14ac:dyDescent="0.25">
      <c r="A114">
        <v>113</v>
      </c>
      <c r="B114">
        <v>113</v>
      </c>
      <c r="C114">
        <v>2008</v>
      </c>
      <c r="D114" t="s">
        <v>35</v>
      </c>
      <c r="E114" t="s">
        <v>190</v>
      </c>
      <c r="F114" t="s">
        <v>21</v>
      </c>
      <c r="G114">
        <v>1.8</v>
      </c>
      <c r="H114" t="s">
        <v>22</v>
      </c>
      <c r="I114" s="8">
        <v>39715</v>
      </c>
      <c r="J114" t="s">
        <v>190</v>
      </c>
      <c r="K114" t="s">
        <v>190</v>
      </c>
      <c r="L114">
        <v>2</v>
      </c>
      <c r="M114" s="8">
        <v>39717</v>
      </c>
      <c r="N114" t="s">
        <v>28</v>
      </c>
      <c r="O114" t="s">
        <v>190</v>
      </c>
      <c r="P114" t="s">
        <v>86</v>
      </c>
      <c r="Q114">
        <v>57</v>
      </c>
      <c r="R114">
        <v>31.667000000000002</v>
      </c>
      <c r="S114" t="s">
        <v>41</v>
      </c>
      <c r="T114" t="s">
        <v>190</v>
      </c>
      <c r="U114" t="s">
        <v>190</v>
      </c>
      <c r="V114" t="s">
        <v>190</v>
      </c>
      <c r="W114" t="s">
        <v>190</v>
      </c>
      <c r="X114" t="s">
        <v>190</v>
      </c>
      <c r="Y114" t="s">
        <v>190</v>
      </c>
      <c r="Z114" t="s">
        <v>190</v>
      </c>
      <c r="AA114" t="s">
        <v>190</v>
      </c>
      <c r="AB114" t="s">
        <v>190</v>
      </c>
      <c r="AC114" t="s">
        <v>190</v>
      </c>
      <c r="AD114" t="s">
        <v>190</v>
      </c>
      <c r="AE114" t="s">
        <v>190</v>
      </c>
      <c r="AF114" t="s">
        <v>190</v>
      </c>
      <c r="AG114" t="s">
        <v>190</v>
      </c>
      <c r="AH114" t="s">
        <v>190</v>
      </c>
      <c r="AI114" t="s">
        <v>190</v>
      </c>
      <c r="AJ114" t="s">
        <v>190</v>
      </c>
      <c r="AK114" t="s">
        <v>190</v>
      </c>
      <c r="AL114" t="s">
        <v>190</v>
      </c>
      <c r="AM114" t="s">
        <v>190</v>
      </c>
      <c r="AN114" t="s">
        <v>190</v>
      </c>
      <c r="AO114" t="s">
        <v>190</v>
      </c>
      <c r="AP114" t="s">
        <v>190</v>
      </c>
      <c r="AQ114" t="s">
        <v>190</v>
      </c>
      <c r="AR114">
        <v>0</v>
      </c>
      <c r="AS114">
        <v>0</v>
      </c>
      <c r="AT114">
        <v>2</v>
      </c>
    </row>
    <row r="115" spans="1:46" x14ac:dyDescent="0.25">
      <c r="A115">
        <v>114</v>
      </c>
      <c r="B115">
        <v>114</v>
      </c>
      <c r="C115">
        <v>2008</v>
      </c>
      <c r="D115" t="s">
        <v>36</v>
      </c>
      <c r="E115" t="s">
        <v>190</v>
      </c>
      <c r="F115" t="s">
        <v>37</v>
      </c>
      <c r="G115">
        <v>1.8</v>
      </c>
      <c r="H115" t="s">
        <v>22</v>
      </c>
      <c r="I115" s="8">
        <v>39622</v>
      </c>
      <c r="J115">
        <v>1.74</v>
      </c>
      <c r="K115" t="s">
        <v>190</v>
      </c>
      <c r="L115">
        <v>1</v>
      </c>
      <c r="M115" s="8">
        <v>39623</v>
      </c>
      <c r="N115" t="s">
        <v>23</v>
      </c>
      <c r="O115" t="s">
        <v>190</v>
      </c>
      <c r="P115" t="s">
        <v>85</v>
      </c>
      <c r="Q115">
        <v>5</v>
      </c>
      <c r="R115">
        <v>2.778</v>
      </c>
      <c r="S115" t="s">
        <v>46</v>
      </c>
      <c r="T115">
        <v>4583</v>
      </c>
      <c r="U115">
        <v>3941.6666666666702</v>
      </c>
      <c r="V115" t="s">
        <v>190</v>
      </c>
      <c r="W115" t="s">
        <v>190</v>
      </c>
      <c r="X115" t="s">
        <v>190</v>
      </c>
      <c r="Y115" t="s">
        <v>190</v>
      </c>
      <c r="Z115" t="s">
        <v>190</v>
      </c>
      <c r="AA115" t="s">
        <v>190</v>
      </c>
      <c r="AB115" t="s">
        <v>190</v>
      </c>
      <c r="AC115" t="s">
        <v>190</v>
      </c>
      <c r="AD115" t="s">
        <v>190</v>
      </c>
      <c r="AE115" t="s">
        <v>190</v>
      </c>
      <c r="AF115" t="s">
        <v>190</v>
      </c>
      <c r="AG115" t="s">
        <v>190</v>
      </c>
      <c r="AH115" t="s">
        <v>190</v>
      </c>
      <c r="AI115" t="s">
        <v>190</v>
      </c>
      <c r="AJ115" t="s">
        <v>190</v>
      </c>
      <c r="AK115" t="s">
        <v>190</v>
      </c>
      <c r="AL115" t="s">
        <v>190</v>
      </c>
      <c r="AM115" t="s">
        <v>190</v>
      </c>
      <c r="AN115" t="s">
        <v>190</v>
      </c>
      <c r="AO115" t="s">
        <v>190</v>
      </c>
      <c r="AP115" t="s">
        <v>190</v>
      </c>
      <c r="AQ115" t="s">
        <v>190</v>
      </c>
      <c r="AR115">
        <v>1634.2037382641699</v>
      </c>
      <c r="AS115">
        <v>104.74979166666699</v>
      </c>
      <c r="AT115">
        <v>1</v>
      </c>
    </row>
    <row r="116" spans="1:46" x14ac:dyDescent="0.25">
      <c r="A116">
        <v>115</v>
      </c>
      <c r="B116">
        <v>115</v>
      </c>
      <c r="C116">
        <v>2008</v>
      </c>
      <c r="D116" t="s">
        <v>36</v>
      </c>
      <c r="E116" t="s">
        <v>190</v>
      </c>
      <c r="F116" t="s">
        <v>37</v>
      </c>
      <c r="G116">
        <v>1.8</v>
      </c>
      <c r="H116" t="s">
        <v>22</v>
      </c>
      <c r="I116" s="8">
        <v>39634</v>
      </c>
      <c r="J116">
        <v>0.06</v>
      </c>
      <c r="K116" t="s">
        <v>190</v>
      </c>
      <c r="L116">
        <v>1</v>
      </c>
      <c r="M116" s="8">
        <v>39637</v>
      </c>
      <c r="N116" t="s">
        <v>45</v>
      </c>
      <c r="O116" t="s">
        <v>190</v>
      </c>
      <c r="P116" t="s">
        <v>85</v>
      </c>
      <c r="Q116">
        <v>0.2</v>
      </c>
      <c r="R116">
        <v>0.111</v>
      </c>
      <c r="S116" t="s">
        <v>47</v>
      </c>
      <c r="T116">
        <v>333</v>
      </c>
      <c r="U116">
        <v>123.333333333333</v>
      </c>
      <c r="V116" t="s">
        <v>190</v>
      </c>
      <c r="W116" t="s">
        <v>190</v>
      </c>
      <c r="X116" t="s">
        <v>190</v>
      </c>
      <c r="Y116" t="s">
        <v>190</v>
      </c>
      <c r="Z116" t="s">
        <v>190</v>
      </c>
      <c r="AA116" t="s">
        <v>190</v>
      </c>
      <c r="AB116" t="s">
        <v>190</v>
      </c>
      <c r="AC116" t="s">
        <v>190</v>
      </c>
      <c r="AD116" t="s">
        <v>190</v>
      </c>
      <c r="AE116" t="s">
        <v>190</v>
      </c>
      <c r="AF116" t="s">
        <v>190</v>
      </c>
      <c r="AG116" t="s">
        <v>190</v>
      </c>
      <c r="AH116" t="s">
        <v>190</v>
      </c>
      <c r="AI116" t="s">
        <v>190</v>
      </c>
      <c r="AJ116" t="s">
        <v>190</v>
      </c>
      <c r="AK116" t="s">
        <v>190</v>
      </c>
      <c r="AL116" t="s">
        <v>190</v>
      </c>
      <c r="AM116" t="s">
        <v>190</v>
      </c>
      <c r="AN116" t="s">
        <v>190</v>
      </c>
      <c r="AO116" t="s">
        <v>190</v>
      </c>
      <c r="AP116" t="s">
        <v>190</v>
      </c>
      <c r="AQ116" t="s">
        <v>190</v>
      </c>
      <c r="AR116">
        <v>51.1336476243333</v>
      </c>
      <c r="AS116">
        <v>3.2775833333333302</v>
      </c>
      <c r="AT116">
        <v>3</v>
      </c>
    </row>
    <row r="117" spans="1:46" x14ac:dyDescent="0.25">
      <c r="A117">
        <v>116</v>
      </c>
      <c r="B117">
        <v>116</v>
      </c>
      <c r="C117">
        <v>2008</v>
      </c>
      <c r="D117" t="s">
        <v>36</v>
      </c>
      <c r="E117" t="s">
        <v>190</v>
      </c>
      <c r="F117" t="s">
        <v>37</v>
      </c>
      <c r="G117">
        <v>1.8</v>
      </c>
      <c r="H117" t="s">
        <v>22</v>
      </c>
      <c r="I117" s="8">
        <v>39687</v>
      </c>
      <c r="J117" t="s">
        <v>190</v>
      </c>
      <c r="K117" t="s">
        <v>190</v>
      </c>
      <c r="L117">
        <v>2</v>
      </c>
      <c r="M117" s="8">
        <v>39691</v>
      </c>
      <c r="N117" t="s">
        <v>26</v>
      </c>
      <c r="O117" t="s">
        <v>190</v>
      </c>
      <c r="P117" t="s">
        <v>85</v>
      </c>
      <c r="Q117">
        <v>8</v>
      </c>
      <c r="R117">
        <v>4.444</v>
      </c>
      <c r="S117" t="s">
        <v>46</v>
      </c>
      <c r="T117">
        <v>8000</v>
      </c>
      <c r="U117">
        <v>2960</v>
      </c>
      <c r="V117" t="s">
        <v>190</v>
      </c>
      <c r="W117" t="s">
        <v>190</v>
      </c>
      <c r="X117" t="s">
        <v>190</v>
      </c>
      <c r="Y117" t="s">
        <v>190</v>
      </c>
      <c r="Z117" t="s">
        <v>190</v>
      </c>
      <c r="AA117" t="s">
        <v>190</v>
      </c>
      <c r="AB117" t="s">
        <v>190</v>
      </c>
      <c r="AC117" t="s">
        <v>190</v>
      </c>
      <c r="AD117" t="s">
        <v>190</v>
      </c>
      <c r="AE117" t="s">
        <v>190</v>
      </c>
      <c r="AF117" t="s">
        <v>190</v>
      </c>
      <c r="AG117" t="s">
        <v>190</v>
      </c>
      <c r="AH117" t="s">
        <v>190</v>
      </c>
      <c r="AI117" t="s">
        <v>190</v>
      </c>
      <c r="AJ117" t="s">
        <v>190</v>
      </c>
      <c r="AK117" t="s">
        <v>190</v>
      </c>
      <c r="AL117" t="s">
        <v>190</v>
      </c>
      <c r="AM117" t="s">
        <v>190</v>
      </c>
      <c r="AN117" t="s">
        <v>190</v>
      </c>
      <c r="AO117" t="s">
        <v>190</v>
      </c>
      <c r="AP117" t="s">
        <v>190</v>
      </c>
      <c r="AQ117" t="s">
        <v>190</v>
      </c>
      <c r="AR117">
        <v>1227.2075429839999</v>
      </c>
      <c r="AS117">
        <v>78.662000000000006</v>
      </c>
      <c r="AT117">
        <v>4</v>
      </c>
    </row>
    <row r="118" spans="1:46" x14ac:dyDescent="0.25">
      <c r="A118">
        <v>117</v>
      </c>
      <c r="B118">
        <v>117</v>
      </c>
      <c r="C118">
        <v>2008</v>
      </c>
      <c r="D118" t="s">
        <v>36</v>
      </c>
      <c r="E118" t="s">
        <v>190</v>
      </c>
      <c r="F118" t="s">
        <v>37</v>
      </c>
      <c r="G118">
        <v>1.8</v>
      </c>
      <c r="H118" t="s">
        <v>22</v>
      </c>
      <c r="I118" s="8">
        <v>39739</v>
      </c>
      <c r="J118" t="s">
        <v>190</v>
      </c>
      <c r="K118" t="s">
        <v>190</v>
      </c>
      <c r="L118">
        <v>3</v>
      </c>
      <c r="M118" s="8">
        <v>39749</v>
      </c>
      <c r="N118" t="s">
        <v>28</v>
      </c>
      <c r="O118" t="s">
        <v>190</v>
      </c>
      <c r="P118" t="s">
        <v>86</v>
      </c>
      <c r="Q118">
        <v>57</v>
      </c>
      <c r="R118">
        <v>31.667000000000002</v>
      </c>
      <c r="S118" t="s">
        <v>41</v>
      </c>
      <c r="T118" t="s">
        <v>190</v>
      </c>
      <c r="U118" t="s">
        <v>190</v>
      </c>
      <c r="V118" t="s">
        <v>190</v>
      </c>
      <c r="W118" t="s">
        <v>190</v>
      </c>
      <c r="X118" t="s">
        <v>190</v>
      </c>
      <c r="Y118" t="s">
        <v>190</v>
      </c>
      <c r="Z118" t="s">
        <v>190</v>
      </c>
      <c r="AA118" t="s">
        <v>190</v>
      </c>
      <c r="AB118" t="s">
        <v>190</v>
      </c>
      <c r="AC118" t="s">
        <v>190</v>
      </c>
      <c r="AD118" t="s">
        <v>190</v>
      </c>
      <c r="AE118" t="s">
        <v>190</v>
      </c>
      <c r="AF118" t="s">
        <v>190</v>
      </c>
      <c r="AG118" t="s">
        <v>190</v>
      </c>
      <c r="AH118" t="s">
        <v>190</v>
      </c>
      <c r="AI118" t="s">
        <v>190</v>
      </c>
      <c r="AJ118" t="s">
        <v>190</v>
      </c>
      <c r="AK118" t="s">
        <v>190</v>
      </c>
      <c r="AL118" t="s">
        <v>190</v>
      </c>
      <c r="AM118" t="s">
        <v>190</v>
      </c>
      <c r="AN118" t="s">
        <v>190</v>
      </c>
      <c r="AO118" t="s">
        <v>190</v>
      </c>
      <c r="AP118" t="s">
        <v>190</v>
      </c>
      <c r="AQ118" t="s">
        <v>190</v>
      </c>
      <c r="AR118">
        <v>0</v>
      </c>
      <c r="AS118">
        <v>0</v>
      </c>
      <c r="AT118">
        <v>10.0416666666667</v>
      </c>
    </row>
    <row r="119" spans="1:46" x14ac:dyDescent="0.25">
      <c r="A119">
        <v>118</v>
      </c>
      <c r="B119">
        <v>118</v>
      </c>
      <c r="C119">
        <v>2008</v>
      </c>
      <c r="D119" t="s">
        <v>36</v>
      </c>
      <c r="E119" t="s">
        <v>190</v>
      </c>
      <c r="F119" t="s">
        <v>37</v>
      </c>
      <c r="G119">
        <v>1.8</v>
      </c>
      <c r="H119" t="s">
        <v>268</v>
      </c>
      <c r="I119" s="8">
        <v>39595</v>
      </c>
      <c r="J119">
        <v>1.74</v>
      </c>
      <c r="K119" t="s">
        <v>190</v>
      </c>
      <c r="L119" t="s">
        <v>190</v>
      </c>
      <c r="M119" t="s">
        <v>190</v>
      </c>
      <c r="N119" t="s">
        <v>29</v>
      </c>
      <c r="O119" t="s">
        <v>83</v>
      </c>
      <c r="P119" t="s">
        <v>87</v>
      </c>
      <c r="Q119">
        <v>24</v>
      </c>
      <c r="R119">
        <v>13.333</v>
      </c>
      <c r="S119" t="s">
        <v>30</v>
      </c>
      <c r="T119">
        <v>13333</v>
      </c>
      <c r="U119">
        <v>2465.3333333333298</v>
      </c>
      <c r="V119" t="s">
        <v>190</v>
      </c>
      <c r="W119" t="s">
        <v>190</v>
      </c>
      <c r="X119" t="s">
        <v>190</v>
      </c>
      <c r="Y119" t="s">
        <v>190</v>
      </c>
      <c r="Z119">
        <v>18.489999999999998</v>
      </c>
      <c r="AA119">
        <v>9.43</v>
      </c>
      <c r="AB119">
        <v>90.57</v>
      </c>
      <c r="AC119">
        <v>525.04</v>
      </c>
      <c r="AD119">
        <v>7.81</v>
      </c>
      <c r="AE119" t="s">
        <v>190</v>
      </c>
      <c r="AF119">
        <v>24.23</v>
      </c>
      <c r="AG119">
        <v>4.16</v>
      </c>
      <c r="AH119" t="s">
        <v>105</v>
      </c>
      <c r="AI119">
        <v>21.67</v>
      </c>
      <c r="AJ119">
        <v>12.5</v>
      </c>
      <c r="AK119">
        <v>1.8</v>
      </c>
      <c r="AL119">
        <v>4.13</v>
      </c>
      <c r="AM119">
        <v>14.36</v>
      </c>
      <c r="AN119">
        <v>17.23</v>
      </c>
      <c r="AO119">
        <v>6.72</v>
      </c>
      <c r="AP119">
        <v>0.65</v>
      </c>
      <c r="AQ119" t="s">
        <v>190</v>
      </c>
      <c r="AR119">
        <v>1294.3986133333301</v>
      </c>
      <c r="AS119">
        <v>59.735026666666698</v>
      </c>
      <c r="AT119" t="s">
        <v>190</v>
      </c>
    </row>
    <row r="120" spans="1:46" x14ac:dyDescent="0.25">
      <c r="A120">
        <v>119</v>
      </c>
      <c r="B120">
        <v>119</v>
      </c>
      <c r="C120">
        <v>2009</v>
      </c>
      <c r="D120" t="s">
        <v>20</v>
      </c>
      <c r="E120" t="s">
        <v>190</v>
      </c>
      <c r="F120" t="s">
        <v>37</v>
      </c>
      <c r="G120">
        <v>1.53</v>
      </c>
      <c r="H120" t="s">
        <v>22</v>
      </c>
      <c r="I120" s="8">
        <v>39995</v>
      </c>
      <c r="J120">
        <v>1</v>
      </c>
      <c r="K120" t="s">
        <v>190</v>
      </c>
      <c r="L120">
        <v>1</v>
      </c>
      <c r="M120" s="8">
        <v>39996</v>
      </c>
      <c r="N120" t="s">
        <v>25</v>
      </c>
      <c r="O120" t="s">
        <v>190</v>
      </c>
      <c r="P120" t="s">
        <v>85</v>
      </c>
      <c r="Q120">
        <v>3</v>
      </c>
      <c r="R120">
        <v>1.9610000000000001</v>
      </c>
      <c r="S120" t="s">
        <v>47</v>
      </c>
      <c r="T120">
        <v>5882</v>
      </c>
      <c r="U120">
        <v>2176.4705882352901</v>
      </c>
      <c r="V120" t="s">
        <v>190</v>
      </c>
      <c r="W120" t="s">
        <v>190</v>
      </c>
      <c r="X120" t="s">
        <v>190</v>
      </c>
      <c r="Y120" t="s">
        <v>190</v>
      </c>
      <c r="Z120" t="s">
        <v>190</v>
      </c>
      <c r="AA120" t="s">
        <v>190</v>
      </c>
      <c r="AB120" t="s">
        <v>190</v>
      </c>
      <c r="AC120" t="s">
        <v>190</v>
      </c>
      <c r="AD120" t="s">
        <v>190</v>
      </c>
      <c r="AE120" t="s">
        <v>190</v>
      </c>
      <c r="AF120" t="s">
        <v>190</v>
      </c>
      <c r="AG120" t="s">
        <v>190</v>
      </c>
      <c r="AH120" t="s">
        <v>190</v>
      </c>
      <c r="AI120" t="s">
        <v>190</v>
      </c>
      <c r="AJ120" t="s">
        <v>190</v>
      </c>
      <c r="AK120" t="s">
        <v>190</v>
      </c>
      <c r="AL120" t="s">
        <v>190</v>
      </c>
      <c r="AM120" t="s">
        <v>190</v>
      </c>
      <c r="AN120" t="s">
        <v>190</v>
      </c>
      <c r="AO120" t="s">
        <v>190</v>
      </c>
      <c r="AP120" t="s">
        <v>190</v>
      </c>
      <c r="AQ120" t="s">
        <v>190</v>
      </c>
      <c r="AR120">
        <v>902.35848748823503</v>
      </c>
      <c r="AS120">
        <v>57.839705882352902</v>
      </c>
      <c r="AT120">
        <v>1</v>
      </c>
    </row>
    <row r="121" spans="1:46" x14ac:dyDescent="0.25">
      <c r="A121">
        <v>120</v>
      </c>
      <c r="B121">
        <v>120</v>
      </c>
      <c r="C121">
        <v>2009</v>
      </c>
      <c r="D121" t="s">
        <v>20</v>
      </c>
      <c r="E121" t="s">
        <v>190</v>
      </c>
      <c r="F121" t="s">
        <v>37</v>
      </c>
      <c r="G121">
        <v>1.53</v>
      </c>
      <c r="H121" t="s">
        <v>22</v>
      </c>
      <c r="I121" s="8">
        <v>39995</v>
      </c>
      <c r="J121">
        <v>0.3</v>
      </c>
      <c r="K121" t="s">
        <v>190</v>
      </c>
      <c r="L121">
        <v>1</v>
      </c>
      <c r="M121" s="8">
        <v>39996</v>
      </c>
      <c r="N121" t="s">
        <v>25</v>
      </c>
      <c r="O121" t="s">
        <v>190</v>
      </c>
      <c r="P121" t="s">
        <v>85</v>
      </c>
      <c r="Q121">
        <v>2</v>
      </c>
      <c r="R121">
        <v>1.3069999999999999</v>
      </c>
      <c r="S121" t="s">
        <v>47</v>
      </c>
      <c r="T121">
        <v>3922</v>
      </c>
      <c r="U121">
        <v>1450.98039215686</v>
      </c>
      <c r="V121" t="s">
        <v>190</v>
      </c>
      <c r="W121" t="s">
        <v>190</v>
      </c>
      <c r="X121" t="s">
        <v>190</v>
      </c>
      <c r="Y121" t="s">
        <v>190</v>
      </c>
      <c r="Z121" t="s">
        <v>190</v>
      </c>
      <c r="AA121" t="s">
        <v>190</v>
      </c>
      <c r="AB121" t="s">
        <v>190</v>
      </c>
      <c r="AC121" t="s">
        <v>190</v>
      </c>
      <c r="AD121" t="s">
        <v>190</v>
      </c>
      <c r="AE121" t="s">
        <v>190</v>
      </c>
      <c r="AF121" t="s">
        <v>190</v>
      </c>
      <c r="AG121" t="s">
        <v>190</v>
      </c>
      <c r="AH121" t="s">
        <v>190</v>
      </c>
      <c r="AI121" t="s">
        <v>190</v>
      </c>
      <c r="AJ121" t="s">
        <v>190</v>
      </c>
      <c r="AK121" t="s">
        <v>190</v>
      </c>
      <c r="AL121" t="s">
        <v>190</v>
      </c>
      <c r="AM121" t="s">
        <v>190</v>
      </c>
      <c r="AN121" t="s">
        <v>190</v>
      </c>
      <c r="AO121" t="s">
        <v>190</v>
      </c>
      <c r="AP121" t="s">
        <v>190</v>
      </c>
      <c r="AQ121" t="s">
        <v>190</v>
      </c>
      <c r="AR121">
        <v>601.57232499215695</v>
      </c>
      <c r="AS121">
        <v>38.559803921568601</v>
      </c>
      <c r="AT121">
        <v>1</v>
      </c>
    </row>
    <row r="122" spans="1:46" x14ac:dyDescent="0.25">
      <c r="A122">
        <v>121</v>
      </c>
      <c r="B122">
        <v>121</v>
      </c>
      <c r="C122">
        <v>2009</v>
      </c>
      <c r="D122" t="s">
        <v>20</v>
      </c>
      <c r="E122" t="s">
        <v>190</v>
      </c>
      <c r="F122" t="s">
        <v>37</v>
      </c>
      <c r="G122">
        <v>1.53</v>
      </c>
      <c r="H122" t="s">
        <v>22</v>
      </c>
      <c r="I122" s="8">
        <v>40042</v>
      </c>
      <c r="J122" t="s">
        <v>190</v>
      </c>
      <c r="K122" t="s">
        <v>190</v>
      </c>
      <c r="L122">
        <v>2</v>
      </c>
      <c r="M122" s="8">
        <v>40044</v>
      </c>
      <c r="N122" t="s">
        <v>26</v>
      </c>
      <c r="O122" t="s">
        <v>190</v>
      </c>
      <c r="P122" t="s">
        <v>85</v>
      </c>
      <c r="Q122">
        <v>2.5</v>
      </c>
      <c r="R122">
        <v>1.6339999999999999</v>
      </c>
      <c r="S122" t="s">
        <v>46</v>
      </c>
      <c r="T122">
        <v>2941</v>
      </c>
      <c r="U122">
        <v>1088.23529411765</v>
      </c>
      <c r="V122" t="s">
        <v>190</v>
      </c>
      <c r="W122" t="s">
        <v>190</v>
      </c>
      <c r="X122" t="s">
        <v>190</v>
      </c>
      <c r="Y122" t="s">
        <v>190</v>
      </c>
      <c r="Z122" t="s">
        <v>190</v>
      </c>
      <c r="AA122" t="s">
        <v>190</v>
      </c>
      <c r="AB122" t="s">
        <v>190</v>
      </c>
      <c r="AC122" t="s">
        <v>190</v>
      </c>
      <c r="AD122" t="s">
        <v>190</v>
      </c>
      <c r="AE122" t="s">
        <v>190</v>
      </c>
      <c r="AF122" t="s">
        <v>190</v>
      </c>
      <c r="AG122" t="s">
        <v>190</v>
      </c>
      <c r="AH122" t="s">
        <v>190</v>
      </c>
      <c r="AI122" t="s">
        <v>190</v>
      </c>
      <c r="AJ122" t="s">
        <v>190</v>
      </c>
      <c r="AK122" t="s">
        <v>190</v>
      </c>
      <c r="AL122" t="s">
        <v>190</v>
      </c>
      <c r="AM122" t="s">
        <v>190</v>
      </c>
      <c r="AN122" t="s">
        <v>190</v>
      </c>
      <c r="AO122" t="s">
        <v>190</v>
      </c>
      <c r="AP122" t="s">
        <v>190</v>
      </c>
      <c r="AQ122" t="s">
        <v>190</v>
      </c>
      <c r="AR122">
        <v>451.17924374411803</v>
      </c>
      <c r="AS122">
        <v>28.919852941176501</v>
      </c>
      <c r="AT122">
        <v>2</v>
      </c>
    </row>
    <row r="123" spans="1:46" x14ac:dyDescent="0.25">
      <c r="A123">
        <v>122</v>
      </c>
      <c r="B123">
        <v>122</v>
      </c>
      <c r="C123">
        <v>2009</v>
      </c>
      <c r="D123" t="s">
        <v>20</v>
      </c>
      <c r="E123" t="s">
        <v>190</v>
      </c>
      <c r="F123" t="s">
        <v>37</v>
      </c>
      <c r="G123">
        <v>1.53</v>
      </c>
      <c r="H123" t="s">
        <v>22</v>
      </c>
      <c r="I123" s="8">
        <v>40099</v>
      </c>
      <c r="J123" t="s">
        <v>190</v>
      </c>
      <c r="K123" t="s">
        <v>190</v>
      </c>
      <c r="L123">
        <v>3</v>
      </c>
      <c r="M123" s="8">
        <v>40101</v>
      </c>
      <c r="N123" t="s">
        <v>38</v>
      </c>
      <c r="O123" t="s">
        <v>190</v>
      </c>
      <c r="P123" t="s">
        <v>86</v>
      </c>
      <c r="Q123">
        <v>49</v>
      </c>
      <c r="R123">
        <v>32.026000000000003</v>
      </c>
      <c r="S123" t="s">
        <v>41</v>
      </c>
      <c r="T123" t="s">
        <v>190</v>
      </c>
      <c r="U123" t="s">
        <v>190</v>
      </c>
      <c r="V123" t="s">
        <v>190</v>
      </c>
      <c r="W123" t="s">
        <v>190</v>
      </c>
      <c r="X123" t="s">
        <v>190</v>
      </c>
      <c r="Y123" t="s">
        <v>190</v>
      </c>
      <c r="Z123" t="s">
        <v>190</v>
      </c>
      <c r="AA123" t="s">
        <v>190</v>
      </c>
      <c r="AB123" t="s">
        <v>190</v>
      </c>
      <c r="AC123" t="s">
        <v>190</v>
      </c>
      <c r="AD123" t="s">
        <v>190</v>
      </c>
      <c r="AE123" t="s">
        <v>190</v>
      </c>
      <c r="AF123" t="s">
        <v>190</v>
      </c>
      <c r="AG123" t="s">
        <v>190</v>
      </c>
      <c r="AH123" t="s">
        <v>190</v>
      </c>
      <c r="AI123" t="s">
        <v>190</v>
      </c>
      <c r="AJ123" t="s">
        <v>190</v>
      </c>
      <c r="AK123" t="s">
        <v>190</v>
      </c>
      <c r="AL123" t="s">
        <v>190</v>
      </c>
      <c r="AM123" t="s">
        <v>190</v>
      </c>
      <c r="AN123" t="s">
        <v>190</v>
      </c>
      <c r="AO123" t="s">
        <v>190</v>
      </c>
      <c r="AP123" t="s">
        <v>190</v>
      </c>
      <c r="AQ123" t="s">
        <v>190</v>
      </c>
      <c r="AR123">
        <v>0</v>
      </c>
      <c r="AS123">
        <v>0</v>
      </c>
      <c r="AT123">
        <v>2</v>
      </c>
    </row>
    <row r="124" spans="1:46" x14ac:dyDescent="0.25">
      <c r="A124">
        <v>123</v>
      </c>
      <c r="B124">
        <v>123</v>
      </c>
      <c r="C124">
        <v>2009</v>
      </c>
      <c r="D124" t="s">
        <v>20</v>
      </c>
      <c r="E124" t="s">
        <v>190</v>
      </c>
      <c r="F124" t="s">
        <v>37</v>
      </c>
      <c r="G124">
        <v>1.53</v>
      </c>
      <c r="H124" t="s">
        <v>268</v>
      </c>
      <c r="I124" s="8">
        <v>40007</v>
      </c>
      <c r="J124" t="s">
        <v>190</v>
      </c>
      <c r="K124" t="s">
        <v>190</v>
      </c>
      <c r="L124" t="s">
        <v>190</v>
      </c>
      <c r="M124" t="s">
        <v>190</v>
      </c>
      <c r="N124" t="s">
        <v>270</v>
      </c>
      <c r="O124" t="s">
        <v>84</v>
      </c>
      <c r="P124" t="s">
        <v>87</v>
      </c>
      <c r="Q124">
        <v>55</v>
      </c>
      <c r="R124">
        <v>35.948</v>
      </c>
      <c r="S124" t="s">
        <v>31</v>
      </c>
      <c r="T124">
        <v>35948</v>
      </c>
      <c r="U124">
        <v>287.581699346405</v>
      </c>
      <c r="V124" t="s">
        <v>190</v>
      </c>
      <c r="W124" t="s">
        <v>190</v>
      </c>
      <c r="X124" t="s">
        <v>190</v>
      </c>
      <c r="Y124" t="s">
        <v>190</v>
      </c>
      <c r="Z124" t="s">
        <v>190</v>
      </c>
      <c r="AA124" t="s">
        <v>190</v>
      </c>
      <c r="AB124" t="s">
        <v>190</v>
      </c>
      <c r="AC124" t="s">
        <v>190</v>
      </c>
      <c r="AD124" t="s">
        <v>190</v>
      </c>
      <c r="AE124" t="s">
        <v>190</v>
      </c>
      <c r="AF124" t="s">
        <v>190</v>
      </c>
      <c r="AG124" t="s">
        <v>190</v>
      </c>
      <c r="AH124" t="s">
        <v>190</v>
      </c>
      <c r="AI124" t="s">
        <v>190</v>
      </c>
      <c r="AJ124" t="s">
        <v>190</v>
      </c>
      <c r="AK124" t="s">
        <v>190</v>
      </c>
      <c r="AL124" t="s">
        <v>190</v>
      </c>
      <c r="AM124" t="s">
        <v>190</v>
      </c>
      <c r="AN124" t="s">
        <v>190</v>
      </c>
      <c r="AO124" t="s">
        <v>190</v>
      </c>
      <c r="AP124" t="s">
        <v>190</v>
      </c>
      <c r="AQ124" t="s">
        <v>190</v>
      </c>
      <c r="AR124">
        <v>91.603398692810501</v>
      </c>
      <c r="AS124">
        <v>22.287581699346401</v>
      </c>
      <c r="AT124" t="s">
        <v>190</v>
      </c>
    </row>
    <row r="125" spans="1:46" x14ac:dyDescent="0.25">
      <c r="A125">
        <v>124</v>
      </c>
      <c r="B125">
        <v>124</v>
      </c>
      <c r="C125">
        <v>2009</v>
      </c>
      <c r="D125" t="s">
        <v>20</v>
      </c>
      <c r="E125" t="s">
        <v>190</v>
      </c>
      <c r="F125" t="s">
        <v>37</v>
      </c>
      <c r="G125">
        <v>1.53</v>
      </c>
      <c r="H125" t="s">
        <v>268</v>
      </c>
      <c r="I125" s="8">
        <v>40049</v>
      </c>
      <c r="J125" t="s">
        <v>190</v>
      </c>
      <c r="K125" t="s">
        <v>190</v>
      </c>
      <c r="L125" t="s">
        <v>190</v>
      </c>
      <c r="M125" t="s">
        <v>190</v>
      </c>
      <c r="N125" t="s">
        <v>270</v>
      </c>
      <c r="O125" t="s">
        <v>84</v>
      </c>
      <c r="P125" t="s">
        <v>87</v>
      </c>
      <c r="Q125">
        <v>22</v>
      </c>
      <c r="R125">
        <v>14.379</v>
      </c>
      <c r="S125" t="s">
        <v>31</v>
      </c>
      <c r="T125">
        <v>14379</v>
      </c>
      <c r="U125">
        <v>115.032679738562</v>
      </c>
      <c r="V125" t="s">
        <v>190</v>
      </c>
      <c r="W125" t="s">
        <v>190</v>
      </c>
      <c r="X125" t="s">
        <v>190</v>
      </c>
      <c r="Y125" t="s">
        <v>190</v>
      </c>
      <c r="Z125" t="s">
        <v>190</v>
      </c>
      <c r="AA125" t="s">
        <v>190</v>
      </c>
      <c r="AB125" t="s">
        <v>190</v>
      </c>
      <c r="AC125" t="s">
        <v>190</v>
      </c>
      <c r="AD125" t="s">
        <v>190</v>
      </c>
      <c r="AE125" t="s">
        <v>190</v>
      </c>
      <c r="AF125" t="s">
        <v>190</v>
      </c>
      <c r="AG125" t="s">
        <v>190</v>
      </c>
      <c r="AH125" t="s">
        <v>190</v>
      </c>
      <c r="AI125" t="s">
        <v>190</v>
      </c>
      <c r="AJ125" t="s">
        <v>190</v>
      </c>
      <c r="AK125" t="s">
        <v>190</v>
      </c>
      <c r="AL125" t="s">
        <v>190</v>
      </c>
      <c r="AM125" t="s">
        <v>190</v>
      </c>
      <c r="AN125" t="s">
        <v>190</v>
      </c>
      <c r="AO125" t="s">
        <v>190</v>
      </c>
      <c r="AP125" t="s">
        <v>190</v>
      </c>
      <c r="AQ125" t="s">
        <v>190</v>
      </c>
      <c r="AR125">
        <v>36.641359477124197</v>
      </c>
      <c r="AS125">
        <v>8.9150326797385606</v>
      </c>
      <c r="AT125" t="s">
        <v>190</v>
      </c>
    </row>
    <row r="126" spans="1:46" x14ac:dyDescent="0.25">
      <c r="A126">
        <v>125</v>
      </c>
      <c r="B126">
        <v>125</v>
      </c>
      <c r="C126">
        <v>2009</v>
      </c>
      <c r="D126" t="s">
        <v>35</v>
      </c>
      <c r="E126" t="s">
        <v>190</v>
      </c>
      <c r="F126" t="s">
        <v>21</v>
      </c>
      <c r="G126">
        <v>1.8</v>
      </c>
      <c r="H126" t="s">
        <v>22</v>
      </c>
      <c r="I126" s="8">
        <v>39995</v>
      </c>
      <c r="J126" t="s">
        <v>190</v>
      </c>
      <c r="K126" t="s">
        <v>190</v>
      </c>
      <c r="L126">
        <v>1</v>
      </c>
      <c r="M126" s="8">
        <v>40116</v>
      </c>
      <c r="N126" t="s">
        <v>271</v>
      </c>
      <c r="O126" t="s">
        <v>190</v>
      </c>
      <c r="P126" t="s">
        <v>85</v>
      </c>
      <c r="Q126">
        <v>8</v>
      </c>
      <c r="R126">
        <v>4.444</v>
      </c>
      <c r="S126" t="s">
        <v>41</v>
      </c>
      <c r="T126" t="s">
        <v>190</v>
      </c>
      <c r="U126" t="s">
        <v>190</v>
      </c>
      <c r="V126" t="s">
        <v>190</v>
      </c>
      <c r="W126" t="s">
        <v>190</v>
      </c>
      <c r="X126" t="s">
        <v>190</v>
      </c>
      <c r="Y126" t="s">
        <v>190</v>
      </c>
      <c r="Z126" t="s">
        <v>190</v>
      </c>
      <c r="AA126" t="s">
        <v>190</v>
      </c>
      <c r="AB126" t="s">
        <v>190</v>
      </c>
      <c r="AC126" t="s">
        <v>190</v>
      </c>
      <c r="AD126" t="s">
        <v>190</v>
      </c>
      <c r="AE126" t="s">
        <v>190</v>
      </c>
      <c r="AF126" t="s">
        <v>190</v>
      </c>
      <c r="AG126" t="s">
        <v>190</v>
      </c>
      <c r="AH126" t="s">
        <v>190</v>
      </c>
      <c r="AI126" t="s">
        <v>190</v>
      </c>
      <c r="AJ126" t="s">
        <v>190</v>
      </c>
      <c r="AK126" t="s">
        <v>190</v>
      </c>
      <c r="AL126" t="s">
        <v>190</v>
      </c>
      <c r="AM126" t="s">
        <v>190</v>
      </c>
      <c r="AN126" t="s">
        <v>190</v>
      </c>
      <c r="AO126" t="s">
        <v>190</v>
      </c>
      <c r="AP126" t="s">
        <v>190</v>
      </c>
      <c r="AQ126" t="s">
        <v>190</v>
      </c>
      <c r="AR126">
        <v>0</v>
      </c>
      <c r="AS126">
        <v>0</v>
      </c>
      <c r="AT126">
        <v>121.041666666667</v>
      </c>
    </row>
    <row r="127" spans="1:46" x14ac:dyDescent="0.25">
      <c r="A127">
        <v>126</v>
      </c>
      <c r="B127">
        <v>126</v>
      </c>
      <c r="C127">
        <v>2009</v>
      </c>
      <c r="D127" t="s">
        <v>35</v>
      </c>
      <c r="E127" t="s">
        <v>190</v>
      </c>
      <c r="F127" t="s">
        <v>21</v>
      </c>
      <c r="G127">
        <v>1.8</v>
      </c>
      <c r="H127" t="s">
        <v>22</v>
      </c>
      <c r="I127" s="8">
        <v>40094</v>
      </c>
      <c r="J127" t="s">
        <v>190</v>
      </c>
      <c r="K127" t="s">
        <v>190</v>
      </c>
      <c r="L127">
        <v>2</v>
      </c>
      <c r="M127" s="8">
        <v>40101</v>
      </c>
      <c r="N127" t="s">
        <v>38</v>
      </c>
      <c r="O127" t="s">
        <v>190</v>
      </c>
      <c r="P127" t="s">
        <v>86</v>
      </c>
      <c r="Q127">
        <v>49</v>
      </c>
      <c r="R127">
        <v>27.222000000000001</v>
      </c>
      <c r="S127" t="s">
        <v>41</v>
      </c>
      <c r="T127" t="s">
        <v>190</v>
      </c>
      <c r="U127" t="s">
        <v>190</v>
      </c>
      <c r="V127" t="s">
        <v>190</v>
      </c>
      <c r="W127" t="s">
        <v>190</v>
      </c>
      <c r="X127" t="s">
        <v>190</v>
      </c>
      <c r="Y127" t="s">
        <v>190</v>
      </c>
      <c r="Z127" t="s">
        <v>190</v>
      </c>
      <c r="AA127" t="s">
        <v>190</v>
      </c>
      <c r="AB127" t="s">
        <v>190</v>
      </c>
      <c r="AC127" t="s">
        <v>190</v>
      </c>
      <c r="AD127" t="s">
        <v>190</v>
      </c>
      <c r="AE127" t="s">
        <v>190</v>
      </c>
      <c r="AF127" t="s">
        <v>190</v>
      </c>
      <c r="AG127" t="s">
        <v>190</v>
      </c>
      <c r="AH127" t="s">
        <v>190</v>
      </c>
      <c r="AI127" t="s">
        <v>190</v>
      </c>
      <c r="AJ127" t="s">
        <v>190</v>
      </c>
      <c r="AK127" t="s">
        <v>190</v>
      </c>
      <c r="AL127" t="s">
        <v>190</v>
      </c>
      <c r="AM127" t="s">
        <v>190</v>
      </c>
      <c r="AN127" t="s">
        <v>190</v>
      </c>
      <c r="AO127" t="s">
        <v>190</v>
      </c>
      <c r="AP127" t="s">
        <v>190</v>
      </c>
      <c r="AQ127" t="s">
        <v>190</v>
      </c>
      <c r="AR127">
        <v>0</v>
      </c>
      <c r="AS127">
        <v>0</v>
      </c>
      <c r="AT127">
        <v>7</v>
      </c>
    </row>
    <row r="128" spans="1:46" x14ac:dyDescent="0.25">
      <c r="A128">
        <v>127</v>
      </c>
      <c r="B128">
        <v>127</v>
      </c>
      <c r="C128">
        <v>2009</v>
      </c>
      <c r="D128" t="s">
        <v>35</v>
      </c>
      <c r="E128" t="s">
        <v>190</v>
      </c>
      <c r="F128" t="s">
        <v>21</v>
      </c>
      <c r="G128">
        <v>1.8</v>
      </c>
      <c r="H128" t="s">
        <v>268</v>
      </c>
      <c r="I128" s="8">
        <v>40001</v>
      </c>
      <c r="J128" t="s">
        <v>190</v>
      </c>
      <c r="K128" t="s">
        <v>190</v>
      </c>
      <c r="L128" t="s">
        <v>190</v>
      </c>
      <c r="M128" t="s">
        <v>190</v>
      </c>
      <c r="N128" t="s">
        <v>29</v>
      </c>
      <c r="O128" t="s">
        <v>83</v>
      </c>
      <c r="P128" t="s">
        <v>87</v>
      </c>
      <c r="Q128">
        <v>18</v>
      </c>
      <c r="R128">
        <v>10</v>
      </c>
      <c r="S128" t="s">
        <v>30</v>
      </c>
      <c r="T128">
        <v>10000</v>
      </c>
      <c r="U128">
        <v>1916</v>
      </c>
      <c r="V128" t="s">
        <v>190</v>
      </c>
      <c r="W128" t="s">
        <v>190</v>
      </c>
      <c r="X128" t="s">
        <v>190</v>
      </c>
      <c r="Y128" t="s">
        <v>190</v>
      </c>
      <c r="Z128">
        <v>19.16</v>
      </c>
      <c r="AA128">
        <v>26.51</v>
      </c>
      <c r="AB128">
        <v>73.489999999999995</v>
      </c>
      <c r="AC128">
        <v>426.03</v>
      </c>
      <c r="AD128">
        <v>7.78</v>
      </c>
      <c r="AE128" t="s">
        <v>190</v>
      </c>
      <c r="AF128">
        <v>29.7</v>
      </c>
      <c r="AG128">
        <v>7.15</v>
      </c>
      <c r="AH128" t="s">
        <v>105</v>
      </c>
      <c r="AI128">
        <v>14.35</v>
      </c>
      <c r="AJ128">
        <v>5.4</v>
      </c>
      <c r="AK128">
        <v>4.2699999999999996</v>
      </c>
      <c r="AL128">
        <v>9.7799999999999994</v>
      </c>
      <c r="AM128">
        <v>22.83</v>
      </c>
      <c r="AN128">
        <v>27.4</v>
      </c>
      <c r="AO128">
        <v>17.78</v>
      </c>
      <c r="AP128">
        <v>2.48</v>
      </c>
      <c r="AQ128" t="s">
        <v>190</v>
      </c>
      <c r="AR128">
        <v>816.27347999999995</v>
      </c>
      <c r="AS128">
        <v>56.905200000000001</v>
      </c>
      <c r="AT128" t="s">
        <v>190</v>
      </c>
    </row>
    <row r="129" spans="1:46" x14ac:dyDescent="0.25">
      <c r="A129">
        <v>128</v>
      </c>
      <c r="B129">
        <v>128</v>
      </c>
      <c r="C129">
        <v>2009</v>
      </c>
      <c r="D129" t="s">
        <v>36</v>
      </c>
      <c r="E129" t="s">
        <v>190</v>
      </c>
      <c r="F129" t="s">
        <v>37</v>
      </c>
      <c r="G129">
        <v>1.8</v>
      </c>
      <c r="H129" t="s">
        <v>22</v>
      </c>
      <c r="I129" s="8">
        <v>39996</v>
      </c>
      <c r="J129">
        <v>1.74</v>
      </c>
      <c r="K129" t="s">
        <v>190</v>
      </c>
      <c r="L129">
        <v>1</v>
      </c>
      <c r="M129" s="8">
        <v>39998</v>
      </c>
      <c r="N129" t="s">
        <v>23</v>
      </c>
      <c r="O129" t="s">
        <v>190</v>
      </c>
      <c r="P129" t="s">
        <v>85</v>
      </c>
      <c r="Q129">
        <v>5</v>
      </c>
      <c r="R129">
        <v>2.778</v>
      </c>
      <c r="S129" t="s">
        <v>46</v>
      </c>
      <c r="T129">
        <v>4583</v>
      </c>
      <c r="U129">
        <v>3941.6666666666702</v>
      </c>
      <c r="V129" t="s">
        <v>190</v>
      </c>
      <c r="W129" t="s">
        <v>190</v>
      </c>
      <c r="X129" t="s">
        <v>190</v>
      </c>
      <c r="Y129" t="s">
        <v>190</v>
      </c>
      <c r="Z129" t="s">
        <v>190</v>
      </c>
      <c r="AA129" t="s">
        <v>190</v>
      </c>
      <c r="AB129" t="s">
        <v>190</v>
      </c>
      <c r="AC129" t="s">
        <v>190</v>
      </c>
      <c r="AD129" t="s">
        <v>190</v>
      </c>
      <c r="AE129" t="s">
        <v>190</v>
      </c>
      <c r="AF129" t="s">
        <v>190</v>
      </c>
      <c r="AG129" t="s">
        <v>190</v>
      </c>
      <c r="AH129" t="s">
        <v>190</v>
      </c>
      <c r="AI129" t="s">
        <v>190</v>
      </c>
      <c r="AJ129" t="s">
        <v>190</v>
      </c>
      <c r="AK129" t="s">
        <v>190</v>
      </c>
      <c r="AL129" t="s">
        <v>190</v>
      </c>
      <c r="AM129" t="s">
        <v>190</v>
      </c>
      <c r="AN129" t="s">
        <v>190</v>
      </c>
      <c r="AO129" t="s">
        <v>190</v>
      </c>
      <c r="AP129" t="s">
        <v>190</v>
      </c>
      <c r="AQ129" t="s">
        <v>190</v>
      </c>
      <c r="AR129">
        <v>1634.2037382641699</v>
      </c>
      <c r="AS129">
        <v>104.74979166666699</v>
      </c>
      <c r="AT129">
        <v>2</v>
      </c>
    </row>
    <row r="130" spans="1:46" x14ac:dyDescent="0.25">
      <c r="A130">
        <v>129</v>
      </c>
      <c r="B130">
        <v>129</v>
      </c>
      <c r="C130">
        <v>2009</v>
      </c>
      <c r="D130" t="s">
        <v>36</v>
      </c>
      <c r="E130" t="s">
        <v>190</v>
      </c>
      <c r="F130" t="s">
        <v>37</v>
      </c>
      <c r="G130">
        <v>1.8</v>
      </c>
      <c r="H130" t="s">
        <v>22</v>
      </c>
      <c r="I130" s="8">
        <v>40056</v>
      </c>
      <c r="J130">
        <v>0.08</v>
      </c>
      <c r="K130" t="s">
        <v>190</v>
      </c>
      <c r="L130">
        <v>2</v>
      </c>
      <c r="M130" s="8">
        <v>40057</v>
      </c>
      <c r="N130" t="s">
        <v>26</v>
      </c>
      <c r="O130" t="s">
        <v>190</v>
      </c>
      <c r="P130" t="s">
        <v>85</v>
      </c>
      <c r="Q130">
        <v>1.5</v>
      </c>
      <c r="R130">
        <v>0.83299999999999996</v>
      </c>
      <c r="S130" t="s">
        <v>46</v>
      </c>
      <c r="T130">
        <v>1500</v>
      </c>
      <c r="U130">
        <v>555</v>
      </c>
      <c r="V130" t="s">
        <v>190</v>
      </c>
      <c r="W130" t="s">
        <v>190</v>
      </c>
      <c r="X130" t="s">
        <v>190</v>
      </c>
      <c r="Y130" t="s">
        <v>190</v>
      </c>
      <c r="Z130" t="s">
        <v>190</v>
      </c>
      <c r="AA130" t="s">
        <v>190</v>
      </c>
      <c r="AB130" t="s">
        <v>190</v>
      </c>
      <c r="AC130" t="s">
        <v>190</v>
      </c>
      <c r="AD130" t="s">
        <v>190</v>
      </c>
      <c r="AE130" t="s">
        <v>190</v>
      </c>
      <c r="AF130" t="s">
        <v>190</v>
      </c>
      <c r="AG130" t="s">
        <v>190</v>
      </c>
      <c r="AH130" t="s">
        <v>190</v>
      </c>
      <c r="AI130" t="s">
        <v>190</v>
      </c>
      <c r="AJ130" t="s">
        <v>190</v>
      </c>
      <c r="AK130" t="s">
        <v>190</v>
      </c>
      <c r="AL130" t="s">
        <v>190</v>
      </c>
      <c r="AM130" t="s">
        <v>190</v>
      </c>
      <c r="AN130" t="s">
        <v>190</v>
      </c>
      <c r="AO130" t="s">
        <v>190</v>
      </c>
      <c r="AP130" t="s">
        <v>190</v>
      </c>
      <c r="AQ130" t="s">
        <v>190</v>
      </c>
      <c r="AR130">
        <v>230.1014143095</v>
      </c>
      <c r="AS130">
        <v>14.749124999999999</v>
      </c>
      <c r="AT130">
        <v>1</v>
      </c>
    </row>
    <row r="131" spans="1:46" x14ac:dyDescent="0.25">
      <c r="A131">
        <v>130</v>
      </c>
      <c r="B131">
        <v>130</v>
      </c>
      <c r="C131">
        <v>2009</v>
      </c>
      <c r="D131" t="s">
        <v>36</v>
      </c>
      <c r="E131" t="s">
        <v>190</v>
      </c>
      <c r="F131" t="s">
        <v>37</v>
      </c>
      <c r="G131">
        <v>1.8</v>
      </c>
      <c r="H131" t="s">
        <v>22</v>
      </c>
      <c r="I131" s="8">
        <v>40056</v>
      </c>
      <c r="J131" t="s">
        <v>190</v>
      </c>
      <c r="K131" t="s">
        <v>190</v>
      </c>
      <c r="L131" t="s">
        <v>190</v>
      </c>
      <c r="M131" s="8">
        <v>40058</v>
      </c>
      <c r="N131" t="s">
        <v>40</v>
      </c>
      <c r="O131" t="s">
        <v>190</v>
      </c>
      <c r="P131" t="s">
        <v>85</v>
      </c>
      <c r="Q131">
        <v>2</v>
      </c>
      <c r="R131">
        <v>1.111</v>
      </c>
      <c r="S131" t="s">
        <v>41</v>
      </c>
      <c r="T131">
        <v>572</v>
      </c>
      <c r="U131">
        <v>211.722222222222</v>
      </c>
      <c r="V131" t="s">
        <v>190</v>
      </c>
      <c r="W131" t="s">
        <v>190</v>
      </c>
      <c r="X131" t="s">
        <v>190</v>
      </c>
      <c r="Y131" t="s">
        <v>190</v>
      </c>
      <c r="Z131" t="s">
        <v>190</v>
      </c>
      <c r="AA131" t="s">
        <v>190</v>
      </c>
      <c r="AB131" t="s">
        <v>190</v>
      </c>
      <c r="AC131" t="s">
        <v>190</v>
      </c>
      <c r="AD131" t="s">
        <v>190</v>
      </c>
      <c r="AE131" t="s">
        <v>190</v>
      </c>
      <c r="AF131" t="s">
        <v>190</v>
      </c>
      <c r="AG131" t="s">
        <v>190</v>
      </c>
      <c r="AH131" t="s">
        <v>190</v>
      </c>
      <c r="AI131" t="s">
        <v>190</v>
      </c>
      <c r="AJ131" t="s">
        <v>190</v>
      </c>
      <c r="AK131" t="s">
        <v>190</v>
      </c>
      <c r="AL131" t="s">
        <v>190</v>
      </c>
      <c r="AM131" t="s">
        <v>190</v>
      </c>
      <c r="AN131" t="s">
        <v>190</v>
      </c>
      <c r="AO131" t="s">
        <v>190</v>
      </c>
      <c r="AP131" t="s">
        <v>190</v>
      </c>
      <c r="AQ131" t="s">
        <v>190</v>
      </c>
      <c r="AR131">
        <v>87.779428421772195</v>
      </c>
      <c r="AS131">
        <v>5.6265180555555601</v>
      </c>
      <c r="AT131">
        <v>2</v>
      </c>
    </row>
    <row r="132" spans="1:46" x14ac:dyDescent="0.25">
      <c r="A132">
        <v>131</v>
      </c>
      <c r="B132">
        <v>131</v>
      </c>
      <c r="C132">
        <v>2009</v>
      </c>
      <c r="D132" t="s">
        <v>36</v>
      </c>
      <c r="E132" t="s">
        <v>190</v>
      </c>
      <c r="F132" t="s">
        <v>37</v>
      </c>
      <c r="G132">
        <v>1.8</v>
      </c>
      <c r="H132" t="s">
        <v>268</v>
      </c>
      <c r="I132" s="8">
        <v>39927</v>
      </c>
      <c r="J132" t="s">
        <v>190</v>
      </c>
      <c r="K132" t="s">
        <v>190</v>
      </c>
      <c r="L132" t="s">
        <v>190</v>
      </c>
      <c r="M132" t="s">
        <v>190</v>
      </c>
      <c r="N132" t="s">
        <v>29</v>
      </c>
      <c r="O132" t="s">
        <v>83</v>
      </c>
      <c r="P132" t="s">
        <v>87</v>
      </c>
      <c r="Q132">
        <v>24</v>
      </c>
      <c r="R132">
        <v>13.333</v>
      </c>
      <c r="S132" t="s">
        <v>30</v>
      </c>
      <c r="T132">
        <v>13333</v>
      </c>
      <c r="U132">
        <v>3198.6666666666702</v>
      </c>
      <c r="V132" t="s">
        <v>190</v>
      </c>
      <c r="W132" t="s">
        <v>190</v>
      </c>
      <c r="X132" t="s">
        <v>190</v>
      </c>
      <c r="Y132" t="s">
        <v>190</v>
      </c>
      <c r="Z132">
        <v>23.99</v>
      </c>
      <c r="AA132">
        <v>22.86</v>
      </c>
      <c r="AB132">
        <v>77.14</v>
      </c>
      <c r="AC132">
        <v>447.19</v>
      </c>
      <c r="AD132">
        <v>8.31</v>
      </c>
      <c r="AE132" t="s">
        <v>190</v>
      </c>
      <c r="AF132">
        <v>34.47</v>
      </c>
      <c r="AG132">
        <v>7.59</v>
      </c>
      <c r="AH132" t="s">
        <v>105</v>
      </c>
      <c r="AI132">
        <v>12.97</v>
      </c>
      <c r="AJ132">
        <v>6</v>
      </c>
      <c r="AK132">
        <v>6.28</v>
      </c>
      <c r="AL132">
        <v>14.39</v>
      </c>
      <c r="AM132">
        <v>42.62</v>
      </c>
      <c r="AN132">
        <v>51.14</v>
      </c>
      <c r="AO132">
        <v>22.76</v>
      </c>
      <c r="AP132">
        <v>5.99</v>
      </c>
      <c r="AQ132" t="s">
        <v>190</v>
      </c>
      <c r="AR132">
        <v>1430.4117466666701</v>
      </c>
      <c r="AS132">
        <v>110.25803999999999</v>
      </c>
      <c r="AT132" t="s">
        <v>190</v>
      </c>
    </row>
    <row r="133" spans="1:46" x14ac:dyDescent="0.25">
      <c r="A133">
        <v>132</v>
      </c>
      <c r="B133">
        <v>132</v>
      </c>
      <c r="C133">
        <v>2009</v>
      </c>
      <c r="D133" t="s">
        <v>36</v>
      </c>
      <c r="E133" t="s">
        <v>190</v>
      </c>
      <c r="F133" t="s">
        <v>37</v>
      </c>
      <c r="G133">
        <v>1.8</v>
      </c>
      <c r="H133" t="s">
        <v>268</v>
      </c>
      <c r="I133" s="8">
        <v>40003</v>
      </c>
      <c r="J133" t="s">
        <v>190</v>
      </c>
      <c r="K133" t="s">
        <v>190</v>
      </c>
      <c r="L133" t="s">
        <v>190</v>
      </c>
      <c r="M133" t="s">
        <v>190</v>
      </c>
      <c r="N133" t="s">
        <v>29</v>
      </c>
      <c r="O133" t="s">
        <v>83</v>
      </c>
      <c r="P133" t="s">
        <v>87</v>
      </c>
      <c r="Q133">
        <v>34</v>
      </c>
      <c r="R133">
        <v>18.888999999999999</v>
      </c>
      <c r="S133" t="s">
        <v>30</v>
      </c>
      <c r="T133">
        <v>18889</v>
      </c>
      <c r="U133">
        <v>3619.1111111111099</v>
      </c>
      <c r="V133" t="s">
        <v>190</v>
      </c>
      <c r="W133" t="s">
        <v>190</v>
      </c>
      <c r="X133" t="s">
        <v>190</v>
      </c>
      <c r="Y133" t="s">
        <v>190</v>
      </c>
      <c r="Z133">
        <v>19.16</v>
      </c>
      <c r="AA133">
        <v>26.51</v>
      </c>
      <c r="AB133">
        <v>73.489999999999995</v>
      </c>
      <c r="AC133">
        <v>426.03</v>
      </c>
      <c r="AD133">
        <v>7.78</v>
      </c>
      <c r="AE133" t="s">
        <v>190</v>
      </c>
      <c r="AF133">
        <v>29.7</v>
      </c>
      <c r="AG133">
        <v>7.15</v>
      </c>
      <c r="AH133" t="s">
        <v>105</v>
      </c>
      <c r="AI133">
        <v>14.35</v>
      </c>
      <c r="AJ133">
        <v>5.4</v>
      </c>
      <c r="AK133">
        <v>4.2699999999999996</v>
      </c>
      <c r="AL133">
        <v>9.7799999999999994</v>
      </c>
      <c r="AM133">
        <v>22.83</v>
      </c>
      <c r="AN133">
        <v>27.4</v>
      </c>
      <c r="AO133">
        <v>17.78</v>
      </c>
      <c r="AP133">
        <v>2.48</v>
      </c>
      <c r="AQ133" t="s">
        <v>190</v>
      </c>
      <c r="AR133">
        <v>1541.84990666667</v>
      </c>
      <c r="AS133">
        <v>107.4876</v>
      </c>
      <c r="AT133" t="s">
        <v>190</v>
      </c>
    </row>
    <row r="134" spans="1:46" x14ac:dyDescent="0.25">
      <c r="A134">
        <v>133</v>
      </c>
      <c r="B134">
        <v>133</v>
      </c>
      <c r="C134">
        <v>2009</v>
      </c>
      <c r="D134" t="s">
        <v>36</v>
      </c>
      <c r="E134" t="s">
        <v>190</v>
      </c>
      <c r="F134" t="s">
        <v>37</v>
      </c>
      <c r="G134">
        <v>1.8</v>
      </c>
      <c r="H134" t="s">
        <v>268</v>
      </c>
      <c r="I134" s="8">
        <v>40008</v>
      </c>
      <c r="J134" t="s">
        <v>190</v>
      </c>
      <c r="K134" t="s">
        <v>190</v>
      </c>
      <c r="L134" t="s">
        <v>190</v>
      </c>
      <c r="M134" t="s">
        <v>190</v>
      </c>
      <c r="N134" t="s">
        <v>270</v>
      </c>
      <c r="O134" t="s">
        <v>84</v>
      </c>
      <c r="P134" t="s">
        <v>87</v>
      </c>
      <c r="Q134">
        <v>15</v>
      </c>
      <c r="R134">
        <v>8.3330000000000002</v>
      </c>
      <c r="S134" t="s">
        <v>31</v>
      </c>
      <c r="T134">
        <v>8333</v>
      </c>
      <c r="U134">
        <v>66.6666666666667</v>
      </c>
      <c r="V134" t="s">
        <v>190</v>
      </c>
      <c r="W134" t="s">
        <v>190</v>
      </c>
      <c r="X134" t="s">
        <v>190</v>
      </c>
      <c r="Y134" t="s">
        <v>190</v>
      </c>
      <c r="Z134" t="s">
        <v>190</v>
      </c>
      <c r="AA134" t="s">
        <v>190</v>
      </c>
      <c r="AB134" t="s">
        <v>190</v>
      </c>
      <c r="AC134" t="s">
        <v>190</v>
      </c>
      <c r="AD134" t="s">
        <v>190</v>
      </c>
      <c r="AE134" t="s">
        <v>190</v>
      </c>
      <c r="AF134" t="s">
        <v>190</v>
      </c>
      <c r="AG134" t="s">
        <v>190</v>
      </c>
      <c r="AH134" t="s">
        <v>190</v>
      </c>
      <c r="AI134" t="s">
        <v>190</v>
      </c>
      <c r="AJ134" t="s">
        <v>190</v>
      </c>
      <c r="AK134" t="s">
        <v>190</v>
      </c>
      <c r="AL134" t="s">
        <v>190</v>
      </c>
      <c r="AM134" t="s">
        <v>190</v>
      </c>
      <c r="AN134" t="s">
        <v>190</v>
      </c>
      <c r="AO134" t="s">
        <v>190</v>
      </c>
      <c r="AP134" t="s">
        <v>190</v>
      </c>
      <c r="AQ134" t="s">
        <v>190</v>
      </c>
      <c r="AR134">
        <v>21.235333333333301</v>
      </c>
      <c r="AS134">
        <v>5.1666666666666696</v>
      </c>
      <c r="AT134" t="s">
        <v>190</v>
      </c>
    </row>
    <row r="135" spans="1:46" x14ac:dyDescent="0.25">
      <c r="A135">
        <v>134</v>
      </c>
      <c r="B135">
        <v>134</v>
      </c>
      <c r="C135">
        <v>2009</v>
      </c>
      <c r="D135" t="s">
        <v>36</v>
      </c>
      <c r="E135" t="s">
        <v>190</v>
      </c>
      <c r="F135" t="s">
        <v>37</v>
      </c>
      <c r="G135">
        <v>1.8</v>
      </c>
      <c r="H135" t="s">
        <v>268</v>
      </c>
      <c r="I135" s="8">
        <v>40049</v>
      </c>
      <c r="J135" t="s">
        <v>190</v>
      </c>
      <c r="K135" t="s">
        <v>190</v>
      </c>
      <c r="L135" t="s">
        <v>190</v>
      </c>
      <c r="M135" t="s">
        <v>190</v>
      </c>
      <c r="N135" t="s">
        <v>270</v>
      </c>
      <c r="O135" t="s">
        <v>84</v>
      </c>
      <c r="P135" t="s">
        <v>87</v>
      </c>
      <c r="Q135">
        <v>35</v>
      </c>
      <c r="R135">
        <v>19.443999999999999</v>
      </c>
      <c r="S135" t="s">
        <v>31</v>
      </c>
      <c r="T135">
        <v>19444</v>
      </c>
      <c r="U135">
        <v>155.555555555556</v>
      </c>
      <c r="V135" t="s">
        <v>190</v>
      </c>
      <c r="W135" t="s">
        <v>190</v>
      </c>
      <c r="X135" t="s">
        <v>190</v>
      </c>
      <c r="Y135" t="s">
        <v>190</v>
      </c>
      <c r="Z135" t="s">
        <v>190</v>
      </c>
      <c r="AA135" t="s">
        <v>190</v>
      </c>
      <c r="AB135" t="s">
        <v>190</v>
      </c>
      <c r="AC135" t="s">
        <v>190</v>
      </c>
      <c r="AD135" t="s">
        <v>190</v>
      </c>
      <c r="AE135" t="s">
        <v>190</v>
      </c>
      <c r="AF135" t="s">
        <v>190</v>
      </c>
      <c r="AG135" t="s">
        <v>190</v>
      </c>
      <c r="AH135" t="s">
        <v>190</v>
      </c>
      <c r="AI135" t="s">
        <v>190</v>
      </c>
      <c r="AJ135" t="s">
        <v>190</v>
      </c>
      <c r="AK135" t="s">
        <v>190</v>
      </c>
      <c r="AL135" t="s">
        <v>190</v>
      </c>
      <c r="AM135" t="s">
        <v>190</v>
      </c>
      <c r="AN135" t="s">
        <v>190</v>
      </c>
      <c r="AO135" t="s">
        <v>190</v>
      </c>
      <c r="AP135" t="s">
        <v>190</v>
      </c>
      <c r="AQ135" t="s">
        <v>190</v>
      </c>
      <c r="AR135">
        <v>49.549111111111102</v>
      </c>
      <c r="AS135">
        <v>12.0555555555556</v>
      </c>
      <c r="AT135" t="s">
        <v>190</v>
      </c>
    </row>
    <row r="136" spans="1:46" x14ac:dyDescent="0.25">
      <c r="A136">
        <v>135</v>
      </c>
      <c r="B136">
        <v>135</v>
      </c>
      <c r="C136">
        <v>2009</v>
      </c>
      <c r="D136" t="s">
        <v>36</v>
      </c>
      <c r="E136" t="s">
        <v>190</v>
      </c>
      <c r="F136" t="s">
        <v>37</v>
      </c>
      <c r="G136">
        <v>1.8</v>
      </c>
      <c r="H136" t="s">
        <v>32</v>
      </c>
      <c r="I136" s="8">
        <v>39927</v>
      </c>
      <c r="J136" t="s">
        <v>190</v>
      </c>
      <c r="K136" t="s">
        <v>190</v>
      </c>
      <c r="L136" t="s">
        <v>190</v>
      </c>
      <c r="M136" t="s">
        <v>190</v>
      </c>
      <c r="N136" t="s">
        <v>33</v>
      </c>
      <c r="O136" t="s">
        <v>190</v>
      </c>
      <c r="P136" t="s">
        <v>190</v>
      </c>
      <c r="Q136" t="s">
        <v>190</v>
      </c>
      <c r="R136">
        <v>0</v>
      </c>
      <c r="S136" t="s">
        <v>190</v>
      </c>
      <c r="T136" t="s">
        <v>190</v>
      </c>
      <c r="U136" t="s">
        <v>190</v>
      </c>
      <c r="V136" t="s">
        <v>190</v>
      </c>
      <c r="W136" t="s">
        <v>190</v>
      </c>
      <c r="X136" t="s">
        <v>190</v>
      </c>
      <c r="Y136" t="s">
        <v>190</v>
      </c>
      <c r="Z136" t="s">
        <v>190</v>
      </c>
      <c r="AA136" t="s">
        <v>190</v>
      </c>
      <c r="AB136" t="s">
        <v>190</v>
      </c>
      <c r="AC136" t="s">
        <v>190</v>
      </c>
      <c r="AD136" t="s">
        <v>190</v>
      </c>
      <c r="AE136" t="s">
        <v>190</v>
      </c>
      <c r="AF136" t="s">
        <v>190</v>
      </c>
      <c r="AG136" t="s">
        <v>190</v>
      </c>
      <c r="AH136" t="s">
        <v>190</v>
      </c>
      <c r="AI136" t="s">
        <v>190</v>
      </c>
      <c r="AJ136" t="s">
        <v>190</v>
      </c>
      <c r="AK136" t="s">
        <v>190</v>
      </c>
      <c r="AL136" t="s">
        <v>190</v>
      </c>
      <c r="AM136" t="s">
        <v>190</v>
      </c>
      <c r="AN136" t="s">
        <v>190</v>
      </c>
      <c r="AO136" t="s">
        <v>190</v>
      </c>
      <c r="AP136" t="s">
        <v>190</v>
      </c>
      <c r="AQ136" t="s">
        <v>190</v>
      </c>
      <c r="AR136" t="s">
        <v>190</v>
      </c>
      <c r="AS136" t="s">
        <v>190</v>
      </c>
      <c r="AT136" t="s">
        <v>190</v>
      </c>
    </row>
    <row r="137" spans="1:46" x14ac:dyDescent="0.25">
      <c r="A137">
        <v>136</v>
      </c>
      <c r="B137">
        <v>136</v>
      </c>
      <c r="C137">
        <v>2010</v>
      </c>
      <c r="D137" t="s">
        <v>20</v>
      </c>
      <c r="E137" t="s">
        <v>190</v>
      </c>
      <c r="F137" t="s">
        <v>37</v>
      </c>
      <c r="G137">
        <v>1.53</v>
      </c>
      <c r="H137" t="s">
        <v>22</v>
      </c>
      <c r="I137" s="8">
        <v>40365</v>
      </c>
      <c r="J137" t="s">
        <v>190</v>
      </c>
      <c r="K137" t="s">
        <v>190</v>
      </c>
      <c r="L137">
        <v>1</v>
      </c>
      <c r="M137" s="8">
        <v>40368</v>
      </c>
      <c r="N137" t="s">
        <v>45</v>
      </c>
      <c r="O137" t="s">
        <v>190</v>
      </c>
      <c r="P137" t="s">
        <v>85</v>
      </c>
      <c r="Q137">
        <v>4</v>
      </c>
      <c r="R137">
        <v>2.6139999999999999</v>
      </c>
      <c r="S137" t="s">
        <v>47</v>
      </c>
      <c r="T137">
        <v>7843</v>
      </c>
      <c r="U137">
        <v>2901.9607843137301</v>
      </c>
      <c r="V137" t="s">
        <v>190</v>
      </c>
      <c r="W137" t="s">
        <v>190</v>
      </c>
      <c r="X137" t="s">
        <v>190</v>
      </c>
      <c r="Y137" t="s">
        <v>190</v>
      </c>
      <c r="Z137" t="s">
        <v>190</v>
      </c>
      <c r="AA137" t="s">
        <v>190</v>
      </c>
      <c r="AB137" t="s">
        <v>190</v>
      </c>
      <c r="AC137" t="s">
        <v>190</v>
      </c>
      <c r="AD137" t="s">
        <v>190</v>
      </c>
      <c r="AE137" t="s">
        <v>190</v>
      </c>
      <c r="AF137" t="s">
        <v>190</v>
      </c>
      <c r="AG137" t="s">
        <v>190</v>
      </c>
      <c r="AH137" t="s">
        <v>190</v>
      </c>
      <c r="AI137" t="s">
        <v>190</v>
      </c>
      <c r="AJ137" t="s">
        <v>190</v>
      </c>
      <c r="AK137" t="s">
        <v>190</v>
      </c>
      <c r="AL137" t="s">
        <v>190</v>
      </c>
      <c r="AM137" t="s">
        <v>190</v>
      </c>
      <c r="AN137" t="s">
        <v>190</v>
      </c>
      <c r="AO137" t="s">
        <v>190</v>
      </c>
      <c r="AP137" t="s">
        <v>190</v>
      </c>
      <c r="AQ137" t="s">
        <v>190</v>
      </c>
      <c r="AR137">
        <v>1203.14464998431</v>
      </c>
      <c r="AS137">
        <v>77.119607843137302</v>
      </c>
      <c r="AT137">
        <v>3</v>
      </c>
    </row>
    <row r="138" spans="1:46" x14ac:dyDescent="0.25">
      <c r="A138">
        <v>137</v>
      </c>
      <c r="B138">
        <v>137</v>
      </c>
      <c r="C138">
        <v>2010</v>
      </c>
      <c r="D138" t="s">
        <v>20</v>
      </c>
      <c r="E138" t="s">
        <v>190</v>
      </c>
      <c r="F138" t="s">
        <v>37</v>
      </c>
      <c r="G138">
        <v>1.53</v>
      </c>
      <c r="H138" t="s">
        <v>22</v>
      </c>
      <c r="I138" s="8">
        <v>40425</v>
      </c>
      <c r="J138" t="s">
        <v>190</v>
      </c>
      <c r="K138" t="s">
        <v>190</v>
      </c>
      <c r="L138">
        <v>2</v>
      </c>
      <c r="M138" s="8">
        <v>40427</v>
      </c>
      <c r="N138" t="s">
        <v>26</v>
      </c>
      <c r="O138" t="s">
        <v>190</v>
      </c>
      <c r="P138" t="s">
        <v>85</v>
      </c>
      <c r="Q138">
        <v>3</v>
      </c>
      <c r="R138">
        <v>1.9610000000000001</v>
      </c>
      <c r="S138" t="s">
        <v>46</v>
      </c>
      <c r="T138">
        <v>3529</v>
      </c>
      <c r="U138">
        <v>1305.88235294118</v>
      </c>
      <c r="V138" t="s">
        <v>190</v>
      </c>
      <c r="W138" t="s">
        <v>190</v>
      </c>
      <c r="X138" t="s">
        <v>190</v>
      </c>
      <c r="Y138" t="s">
        <v>190</v>
      </c>
      <c r="Z138" t="s">
        <v>190</v>
      </c>
      <c r="AA138" t="s">
        <v>190</v>
      </c>
      <c r="AB138" t="s">
        <v>190</v>
      </c>
      <c r="AC138" t="s">
        <v>190</v>
      </c>
      <c r="AD138" t="s">
        <v>190</v>
      </c>
      <c r="AE138" t="s">
        <v>190</v>
      </c>
      <c r="AF138" t="s">
        <v>190</v>
      </c>
      <c r="AG138" t="s">
        <v>190</v>
      </c>
      <c r="AH138" t="s">
        <v>190</v>
      </c>
      <c r="AI138" t="s">
        <v>190</v>
      </c>
      <c r="AJ138" t="s">
        <v>190</v>
      </c>
      <c r="AK138" t="s">
        <v>190</v>
      </c>
      <c r="AL138" t="s">
        <v>190</v>
      </c>
      <c r="AM138" t="s">
        <v>190</v>
      </c>
      <c r="AN138" t="s">
        <v>190</v>
      </c>
      <c r="AO138" t="s">
        <v>190</v>
      </c>
      <c r="AP138" t="s">
        <v>190</v>
      </c>
      <c r="AQ138" t="s">
        <v>190</v>
      </c>
      <c r="AR138">
        <v>541.41509249294097</v>
      </c>
      <c r="AS138">
        <v>34.7038235294118</v>
      </c>
      <c r="AT138">
        <v>2</v>
      </c>
    </row>
    <row r="139" spans="1:46" x14ac:dyDescent="0.25">
      <c r="A139">
        <v>138</v>
      </c>
      <c r="B139">
        <v>138</v>
      </c>
      <c r="C139">
        <v>2010</v>
      </c>
      <c r="D139" t="s">
        <v>20</v>
      </c>
      <c r="E139" t="s">
        <v>190</v>
      </c>
      <c r="F139" t="s">
        <v>37</v>
      </c>
      <c r="G139">
        <v>1.53</v>
      </c>
      <c r="H139" t="s">
        <v>22</v>
      </c>
      <c r="I139" s="8">
        <v>40430</v>
      </c>
      <c r="J139" t="s">
        <v>190</v>
      </c>
      <c r="K139" t="s">
        <v>190</v>
      </c>
      <c r="L139">
        <v>2</v>
      </c>
      <c r="M139" s="8">
        <v>40437</v>
      </c>
      <c r="N139" t="s">
        <v>28</v>
      </c>
      <c r="O139" t="s">
        <v>190</v>
      </c>
      <c r="P139" t="s">
        <v>86</v>
      </c>
      <c r="Q139">
        <v>43</v>
      </c>
      <c r="R139">
        <v>28.105</v>
      </c>
      <c r="S139" t="s">
        <v>41</v>
      </c>
      <c r="T139" t="s">
        <v>190</v>
      </c>
      <c r="U139" t="s">
        <v>190</v>
      </c>
      <c r="V139" t="s">
        <v>190</v>
      </c>
      <c r="W139" t="s">
        <v>190</v>
      </c>
      <c r="X139" t="s">
        <v>190</v>
      </c>
      <c r="Y139" t="s">
        <v>190</v>
      </c>
      <c r="Z139" t="s">
        <v>190</v>
      </c>
      <c r="AA139" t="s">
        <v>190</v>
      </c>
      <c r="AB139" t="s">
        <v>190</v>
      </c>
      <c r="AC139" t="s">
        <v>190</v>
      </c>
      <c r="AD139" t="s">
        <v>190</v>
      </c>
      <c r="AE139" t="s">
        <v>190</v>
      </c>
      <c r="AF139" t="s">
        <v>190</v>
      </c>
      <c r="AG139" t="s">
        <v>190</v>
      </c>
      <c r="AH139" t="s">
        <v>190</v>
      </c>
      <c r="AI139" t="s">
        <v>190</v>
      </c>
      <c r="AJ139" t="s">
        <v>190</v>
      </c>
      <c r="AK139" t="s">
        <v>190</v>
      </c>
      <c r="AL139" t="s">
        <v>190</v>
      </c>
      <c r="AM139" t="s">
        <v>190</v>
      </c>
      <c r="AN139" t="s">
        <v>190</v>
      </c>
      <c r="AO139" t="s">
        <v>190</v>
      </c>
      <c r="AP139" t="s">
        <v>190</v>
      </c>
      <c r="AQ139" t="s">
        <v>190</v>
      </c>
      <c r="AR139">
        <v>0</v>
      </c>
      <c r="AS139">
        <v>0</v>
      </c>
      <c r="AT139">
        <v>7</v>
      </c>
    </row>
    <row r="140" spans="1:46" x14ac:dyDescent="0.25">
      <c r="A140">
        <v>139</v>
      </c>
      <c r="B140">
        <v>139</v>
      </c>
      <c r="C140">
        <v>2010</v>
      </c>
      <c r="D140" t="s">
        <v>20</v>
      </c>
      <c r="E140" t="s">
        <v>190</v>
      </c>
      <c r="F140" t="s">
        <v>37</v>
      </c>
      <c r="G140">
        <v>1.53</v>
      </c>
      <c r="H140" t="s">
        <v>22</v>
      </c>
      <c r="I140" s="8">
        <v>40440</v>
      </c>
      <c r="J140" t="s">
        <v>190</v>
      </c>
      <c r="K140" t="s">
        <v>190</v>
      </c>
      <c r="L140">
        <v>2</v>
      </c>
      <c r="M140" s="8">
        <v>40442</v>
      </c>
      <c r="N140" t="s">
        <v>28</v>
      </c>
      <c r="O140" t="s">
        <v>190</v>
      </c>
      <c r="P140" t="s">
        <v>86</v>
      </c>
      <c r="Q140">
        <v>43</v>
      </c>
      <c r="R140">
        <v>28.105</v>
      </c>
      <c r="S140" t="s">
        <v>41</v>
      </c>
      <c r="T140" t="s">
        <v>190</v>
      </c>
      <c r="U140" t="s">
        <v>190</v>
      </c>
      <c r="V140" t="s">
        <v>190</v>
      </c>
      <c r="W140" t="s">
        <v>190</v>
      </c>
      <c r="X140" t="s">
        <v>190</v>
      </c>
      <c r="Y140" t="s">
        <v>190</v>
      </c>
      <c r="Z140" t="s">
        <v>190</v>
      </c>
      <c r="AA140" t="s">
        <v>190</v>
      </c>
      <c r="AB140" t="s">
        <v>190</v>
      </c>
      <c r="AC140" t="s">
        <v>190</v>
      </c>
      <c r="AD140" t="s">
        <v>190</v>
      </c>
      <c r="AE140" t="s">
        <v>190</v>
      </c>
      <c r="AF140" t="s">
        <v>190</v>
      </c>
      <c r="AG140" t="s">
        <v>190</v>
      </c>
      <c r="AH140" t="s">
        <v>190</v>
      </c>
      <c r="AI140" t="s">
        <v>190</v>
      </c>
      <c r="AJ140" t="s">
        <v>190</v>
      </c>
      <c r="AK140" t="s">
        <v>190</v>
      </c>
      <c r="AL140" t="s">
        <v>190</v>
      </c>
      <c r="AM140" t="s">
        <v>190</v>
      </c>
      <c r="AN140" t="s">
        <v>190</v>
      </c>
      <c r="AO140" t="s">
        <v>190</v>
      </c>
      <c r="AP140" t="s">
        <v>190</v>
      </c>
      <c r="AQ140" t="s">
        <v>190</v>
      </c>
      <c r="AR140">
        <v>0</v>
      </c>
      <c r="AS140">
        <v>0</v>
      </c>
      <c r="AT140">
        <v>2</v>
      </c>
    </row>
    <row r="141" spans="1:46" x14ac:dyDescent="0.25">
      <c r="A141">
        <v>140</v>
      </c>
      <c r="B141">
        <v>140</v>
      </c>
      <c r="C141">
        <v>2010</v>
      </c>
      <c r="D141" t="s">
        <v>20</v>
      </c>
      <c r="E141" t="s">
        <v>190</v>
      </c>
      <c r="F141" t="s">
        <v>37</v>
      </c>
      <c r="G141">
        <v>1.53</v>
      </c>
      <c r="H141" t="s">
        <v>268</v>
      </c>
      <c r="I141" s="8">
        <v>40378</v>
      </c>
      <c r="J141" t="s">
        <v>190</v>
      </c>
      <c r="K141" t="s">
        <v>190</v>
      </c>
      <c r="L141" t="s">
        <v>190</v>
      </c>
      <c r="M141" t="s">
        <v>190</v>
      </c>
      <c r="N141" t="s">
        <v>29</v>
      </c>
      <c r="O141" t="s">
        <v>83</v>
      </c>
      <c r="P141" t="s">
        <v>87</v>
      </c>
      <c r="Q141">
        <v>22</v>
      </c>
      <c r="R141">
        <v>14.379</v>
      </c>
      <c r="S141" t="s">
        <v>30</v>
      </c>
      <c r="T141">
        <v>14379</v>
      </c>
      <c r="U141">
        <v>2855.34794309881</v>
      </c>
      <c r="V141" t="s">
        <v>190</v>
      </c>
      <c r="W141" t="s">
        <v>190</v>
      </c>
      <c r="X141" t="s">
        <v>190</v>
      </c>
      <c r="Y141" t="s">
        <v>190</v>
      </c>
      <c r="Z141" t="s">
        <v>190</v>
      </c>
      <c r="AA141" t="s">
        <v>190</v>
      </c>
      <c r="AB141" t="s">
        <v>190</v>
      </c>
      <c r="AC141" t="s">
        <v>190</v>
      </c>
      <c r="AD141" t="s">
        <v>190</v>
      </c>
      <c r="AE141" t="s">
        <v>190</v>
      </c>
      <c r="AF141" t="s">
        <v>190</v>
      </c>
      <c r="AG141" t="s">
        <v>190</v>
      </c>
      <c r="AH141" t="s">
        <v>190</v>
      </c>
      <c r="AI141" t="s">
        <v>190</v>
      </c>
      <c r="AJ141" t="s">
        <v>190</v>
      </c>
      <c r="AK141" t="s">
        <v>190</v>
      </c>
      <c r="AL141" t="s">
        <v>190</v>
      </c>
      <c r="AM141" t="s">
        <v>190</v>
      </c>
      <c r="AN141" t="s">
        <v>190</v>
      </c>
      <c r="AO141" t="s">
        <v>190</v>
      </c>
      <c r="AP141" t="s">
        <v>190</v>
      </c>
      <c r="AQ141" t="s">
        <v>190</v>
      </c>
      <c r="AR141">
        <v>1331.95095118167</v>
      </c>
      <c r="AS141">
        <v>79.701159174073297</v>
      </c>
      <c r="AT141" t="s">
        <v>190</v>
      </c>
    </row>
    <row r="142" spans="1:46" x14ac:dyDescent="0.25">
      <c r="A142">
        <v>141</v>
      </c>
      <c r="B142">
        <v>141</v>
      </c>
      <c r="C142">
        <v>2010</v>
      </c>
      <c r="D142" t="s">
        <v>35</v>
      </c>
      <c r="E142" t="s">
        <v>190</v>
      </c>
      <c r="F142" t="s">
        <v>21</v>
      </c>
      <c r="G142">
        <v>1.8</v>
      </c>
      <c r="H142" t="s">
        <v>22</v>
      </c>
      <c r="I142" s="8">
        <v>40365</v>
      </c>
      <c r="J142" t="s">
        <v>190</v>
      </c>
      <c r="K142" t="s">
        <v>190</v>
      </c>
      <c r="L142">
        <v>1</v>
      </c>
      <c r="M142" s="8">
        <v>40367</v>
      </c>
      <c r="N142" t="s">
        <v>45</v>
      </c>
      <c r="O142" t="s">
        <v>190</v>
      </c>
      <c r="P142" t="s">
        <v>85</v>
      </c>
      <c r="Q142">
        <v>4</v>
      </c>
      <c r="R142">
        <v>2.222</v>
      </c>
      <c r="S142" t="s">
        <v>47</v>
      </c>
      <c r="T142">
        <v>6667</v>
      </c>
      <c r="U142">
        <v>2466.6666666666702</v>
      </c>
      <c r="V142" t="s">
        <v>190</v>
      </c>
      <c r="W142" t="s">
        <v>190</v>
      </c>
      <c r="X142" t="s">
        <v>190</v>
      </c>
      <c r="Y142" t="s">
        <v>190</v>
      </c>
      <c r="Z142" t="s">
        <v>190</v>
      </c>
      <c r="AA142" t="s">
        <v>190</v>
      </c>
      <c r="AB142" t="s">
        <v>190</v>
      </c>
      <c r="AC142" t="s">
        <v>190</v>
      </c>
      <c r="AD142" t="s">
        <v>190</v>
      </c>
      <c r="AE142" t="s">
        <v>190</v>
      </c>
      <c r="AF142" t="s">
        <v>190</v>
      </c>
      <c r="AG142" t="s">
        <v>190</v>
      </c>
      <c r="AH142" t="s">
        <v>190</v>
      </c>
      <c r="AI142" t="s">
        <v>190</v>
      </c>
      <c r="AJ142" t="s">
        <v>190</v>
      </c>
      <c r="AK142" t="s">
        <v>190</v>
      </c>
      <c r="AL142" t="s">
        <v>190</v>
      </c>
      <c r="AM142" t="s">
        <v>190</v>
      </c>
      <c r="AN142" t="s">
        <v>190</v>
      </c>
      <c r="AO142" t="s">
        <v>190</v>
      </c>
      <c r="AP142" t="s">
        <v>190</v>
      </c>
      <c r="AQ142" t="s">
        <v>190</v>
      </c>
      <c r="AR142">
        <v>1022.6729524866701</v>
      </c>
      <c r="AS142">
        <v>65.551666666666705</v>
      </c>
      <c r="AT142">
        <v>2</v>
      </c>
    </row>
    <row r="143" spans="1:46" x14ac:dyDescent="0.25">
      <c r="A143">
        <v>142</v>
      </c>
      <c r="B143">
        <v>142</v>
      </c>
      <c r="C143">
        <v>2010</v>
      </c>
      <c r="D143" t="s">
        <v>35</v>
      </c>
      <c r="E143" t="s">
        <v>190</v>
      </c>
      <c r="F143" t="s">
        <v>21</v>
      </c>
      <c r="G143">
        <v>1.8</v>
      </c>
      <c r="H143" t="s">
        <v>22</v>
      </c>
      <c r="I143" s="8">
        <v>40430</v>
      </c>
      <c r="J143" t="s">
        <v>190</v>
      </c>
      <c r="K143" t="s">
        <v>190</v>
      </c>
      <c r="L143">
        <v>2</v>
      </c>
      <c r="M143" s="8">
        <v>40437</v>
      </c>
      <c r="N143" t="s">
        <v>28</v>
      </c>
      <c r="O143" t="s">
        <v>190</v>
      </c>
      <c r="P143" t="s">
        <v>86</v>
      </c>
      <c r="Q143">
        <v>43</v>
      </c>
      <c r="R143">
        <v>23.888999999999999</v>
      </c>
      <c r="S143" t="s">
        <v>41</v>
      </c>
      <c r="T143" t="s">
        <v>190</v>
      </c>
      <c r="U143" t="s">
        <v>190</v>
      </c>
      <c r="V143" t="s">
        <v>190</v>
      </c>
      <c r="W143" t="s">
        <v>190</v>
      </c>
      <c r="X143" t="s">
        <v>190</v>
      </c>
      <c r="Y143" t="s">
        <v>190</v>
      </c>
      <c r="Z143" t="s">
        <v>190</v>
      </c>
      <c r="AA143" t="s">
        <v>190</v>
      </c>
      <c r="AB143" t="s">
        <v>190</v>
      </c>
      <c r="AC143" t="s">
        <v>190</v>
      </c>
      <c r="AD143" t="s">
        <v>190</v>
      </c>
      <c r="AE143" t="s">
        <v>190</v>
      </c>
      <c r="AF143" t="s">
        <v>190</v>
      </c>
      <c r="AG143" t="s">
        <v>190</v>
      </c>
      <c r="AH143" t="s">
        <v>190</v>
      </c>
      <c r="AI143" t="s">
        <v>190</v>
      </c>
      <c r="AJ143" t="s">
        <v>190</v>
      </c>
      <c r="AK143" t="s">
        <v>190</v>
      </c>
      <c r="AL143" t="s">
        <v>190</v>
      </c>
      <c r="AM143" t="s">
        <v>190</v>
      </c>
      <c r="AN143" t="s">
        <v>190</v>
      </c>
      <c r="AO143" t="s">
        <v>190</v>
      </c>
      <c r="AP143" t="s">
        <v>190</v>
      </c>
      <c r="AQ143" t="s">
        <v>190</v>
      </c>
      <c r="AR143">
        <v>0</v>
      </c>
      <c r="AS143">
        <v>0</v>
      </c>
      <c r="AT143">
        <v>7</v>
      </c>
    </row>
    <row r="144" spans="1:46" x14ac:dyDescent="0.25">
      <c r="A144">
        <v>143</v>
      </c>
      <c r="B144">
        <v>143</v>
      </c>
      <c r="C144">
        <v>2010</v>
      </c>
      <c r="D144" t="s">
        <v>35</v>
      </c>
      <c r="E144" t="s">
        <v>190</v>
      </c>
      <c r="F144" t="s">
        <v>21</v>
      </c>
      <c r="G144">
        <v>1.8</v>
      </c>
      <c r="H144" t="s">
        <v>22</v>
      </c>
      <c r="I144" s="8">
        <v>40440</v>
      </c>
      <c r="J144" t="s">
        <v>190</v>
      </c>
      <c r="K144" t="s">
        <v>190</v>
      </c>
      <c r="L144">
        <v>2</v>
      </c>
      <c r="M144" s="8">
        <v>40442</v>
      </c>
      <c r="N144" t="s">
        <v>28</v>
      </c>
      <c r="O144" t="s">
        <v>190</v>
      </c>
      <c r="P144" t="s">
        <v>86</v>
      </c>
      <c r="Q144">
        <v>43</v>
      </c>
      <c r="R144">
        <v>23.888999999999999</v>
      </c>
      <c r="S144" t="s">
        <v>41</v>
      </c>
      <c r="T144" t="s">
        <v>190</v>
      </c>
      <c r="U144" t="s">
        <v>190</v>
      </c>
      <c r="V144" t="s">
        <v>190</v>
      </c>
      <c r="W144" t="s">
        <v>190</v>
      </c>
      <c r="X144" t="s">
        <v>190</v>
      </c>
      <c r="Y144" t="s">
        <v>190</v>
      </c>
      <c r="Z144" t="s">
        <v>190</v>
      </c>
      <c r="AA144" t="s">
        <v>190</v>
      </c>
      <c r="AB144" t="s">
        <v>190</v>
      </c>
      <c r="AC144" t="s">
        <v>190</v>
      </c>
      <c r="AD144" t="s">
        <v>190</v>
      </c>
      <c r="AE144" t="s">
        <v>190</v>
      </c>
      <c r="AF144" t="s">
        <v>190</v>
      </c>
      <c r="AG144" t="s">
        <v>190</v>
      </c>
      <c r="AH144" t="s">
        <v>190</v>
      </c>
      <c r="AI144" t="s">
        <v>190</v>
      </c>
      <c r="AJ144" t="s">
        <v>190</v>
      </c>
      <c r="AK144" t="s">
        <v>190</v>
      </c>
      <c r="AL144" t="s">
        <v>190</v>
      </c>
      <c r="AM144" t="s">
        <v>190</v>
      </c>
      <c r="AN144" t="s">
        <v>190</v>
      </c>
      <c r="AO144" t="s">
        <v>190</v>
      </c>
      <c r="AP144" t="s">
        <v>190</v>
      </c>
      <c r="AQ144" t="s">
        <v>190</v>
      </c>
      <c r="AR144">
        <v>0</v>
      </c>
      <c r="AS144">
        <v>0</v>
      </c>
      <c r="AT144">
        <v>2</v>
      </c>
    </row>
    <row r="145" spans="1:46" x14ac:dyDescent="0.25">
      <c r="A145">
        <v>144</v>
      </c>
      <c r="B145">
        <v>144</v>
      </c>
      <c r="C145">
        <v>2010</v>
      </c>
      <c r="D145" t="s">
        <v>35</v>
      </c>
      <c r="E145" t="s">
        <v>190</v>
      </c>
      <c r="F145" t="s">
        <v>21</v>
      </c>
      <c r="G145">
        <v>1.8</v>
      </c>
      <c r="H145" t="s">
        <v>268</v>
      </c>
      <c r="I145" s="8">
        <v>40375</v>
      </c>
      <c r="J145" t="s">
        <v>190</v>
      </c>
      <c r="K145" t="s">
        <v>190</v>
      </c>
      <c r="L145" t="s">
        <v>190</v>
      </c>
      <c r="M145" t="s">
        <v>190</v>
      </c>
      <c r="N145" t="s">
        <v>29</v>
      </c>
      <c r="O145" t="s">
        <v>83</v>
      </c>
      <c r="P145" t="s">
        <v>87</v>
      </c>
      <c r="Q145">
        <v>22</v>
      </c>
      <c r="R145">
        <v>12.222</v>
      </c>
      <c r="S145" t="s">
        <v>30</v>
      </c>
      <c r="T145">
        <v>12222</v>
      </c>
      <c r="U145">
        <v>2427.0457516339902</v>
      </c>
      <c r="V145" t="s">
        <v>190</v>
      </c>
      <c r="W145" t="s">
        <v>190</v>
      </c>
      <c r="X145" t="s">
        <v>190</v>
      </c>
      <c r="Y145" t="s">
        <v>190</v>
      </c>
      <c r="Z145" t="s">
        <v>190</v>
      </c>
      <c r="AA145" t="s">
        <v>190</v>
      </c>
      <c r="AB145" t="s">
        <v>190</v>
      </c>
      <c r="AC145" t="s">
        <v>190</v>
      </c>
      <c r="AD145" t="s">
        <v>190</v>
      </c>
      <c r="AE145" t="s">
        <v>190</v>
      </c>
      <c r="AF145" t="s">
        <v>190</v>
      </c>
      <c r="AG145" t="s">
        <v>190</v>
      </c>
      <c r="AH145" t="s">
        <v>190</v>
      </c>
      <c r="AI145" t="s">
        <v>190</v>
      </c>
      <c r="AJ145" t="s">
        <v>190</v>
      </c>
      <c r="AK145" t="s">
        <v>190</v>
      </c>
      <c r="AL145" t="s">
        <v>190</v>
      </c>
      <c r="AM145" t="s">
        <v>190</v>
      </c>
      <c r="AN145" t="s">
        <v>190</v>
      </c>
      <c r="AO145" t="s">
        <v>190</v>
      </c>
      <c r="AP145" t="s">
        <v>190</v>
      </c>
      <c r="AQ145" t="s">
        <v>190</v>
      </c>
      <c r="AR145">
        <v>1132.1583085044199</v>
      </c>
      <c r="AS145">
        <v>67.745985297962307</v>
      </c>
      <c r="AT145" t="s">
        <v>190</v>
      </c>
    </row>
    <row r="146" spans="1:46" x14ac:dyDescent="0.25">
      <c r="A146">
        <v>145</v>
      </c>
      <c r="B146">
        <v>145</v>
      </c>
      <c r="C146">
        <v>2010</v>
      </c>
      <c r="D146" t="s">
        <v>35</v>
      </c>
      <c r="E146" t="s">
        <v>190</v>
      </c>
      <c r="F146" t="s">
        <v>21</v>
      </c>
      <c r="G146">
        <v>1.8</v>
      </c>
      <c r="H146" t="s">
        <v>268</v>
      </c>
      <c r="I146" s="8">
        <v>40478</v>
      </c>
      <c r="J146" t="s">
        <v>190</v>
      </c>
      <c r="K146" t="s">
        <v>190</v>
      </c>
      <c r="L146" t="s">
        <v>190</v>
      </c>
      <c r="M146" t="s">
        <v>190</v>
      </c>
      <c r="N146" t="s">
        <v>29</v>
      </c>
      <c r="O146" t="s">
        <v>83</v>
      </c>
      <c r="P146" t="s">
        <v>87</v>
      </c>
      <c r="Q146">
        <v>24</v>
      </c>
      <c r="R146">
        <v>13.333</v>
      </c>
      <c r="S146" t="s">
        <v>30</v>
      </c>
      <c r="T146">
        <v>13333</v>
      </c>
      <c r="U146">
        <v>2647.6862745098001</v>
      </c>
      <c r="V146" t="s">
        <v>190</v>
      </c>
      <c r="W146" t="s">
        <v>190</v>
      </c>
      <c r="X146" t="s">
        <v>190</v>
      </c>
      <c r="Y146" t="s">
        <v>190</v>
      </c>
      <c r="Z146" t="s">
        <v>190</v>
      </c>
      <c r="AA146" t="s">
        <v>190</v>
      </c>
      <c r="AB146" t="s">
        <v>190</v>
      </c>
      <c r="AC146" t="s">
        <v>190</v>
      </c>
      <c r="AD146" t="s">
        <v>190</v>
      </c>
      <c r="AE146" t="s">
        <v>190</v>
      </c>
      <c r="AF146" t="s">
        <v>190</v>
      </c>
      <c r="AG146" t="s">
        <v>190</v>
      </c>
      <c r="AH146" t="s">
        <v>190</v>
      </c>
      <c r="AI146" t="s">
        <v>190</v>
      </c>
      <c r="AJ146" t="s">
        <v>190</v>
      </c>
      <c r="AK146" t="s">
        <v>190</v>
      </c>
      <c r="AL146" t="s">
        <v>190</v>
      </c>
      <c r="AM146" t="s">
        <v>190</v>
      </c>
      <c r="AN146" t="s">
        <v>190</v>
      </c>
      <c r="AO146" t="s">
        <v>190</v>
      </c>
      <c r="AP146" t="s">
        <v>190</v>
      </c>
      <c r="AQ146" t="s">
        <v>190</v>
      </c>
      <c r="AR146">
        <v>1235.0817910957301</v>
      </c>
      <c r="AS146">
        <v>73.904711234140706</v>
      </c>
      <c r="AT146" t="s">
        <v>190</v>
      </c>
    </row>
    <row r="147" spans="1:46" x14ac:dyDescent="0.25">
      <c r="A147">
        <v>146</v>
      </c>
      <c r="B147">
        <v>146</v>
      </c>
      <c r="C147">
        <v>2010</v>
      </c>
      <c r="D147" t="s">
        <v>36</v>
      </c>
      <c r="E147" t="s">
        <v>190</v>
      </c>
      <c r="F147" t="s">
        <v>37</v>
      </c>
      <c r="G147">
        <v>1.8</v>
      </c>
      <c r="H147" t="s">
        <v>22</v>
      </c>
      <c r="I147" s="8">
        <v>40316</v>
      </c>
      <c r="J147">
        <v>0.44</v>
      </c>
      <c r="K147" t="s">
        <v>190</v>
      </c>
      <c r="L147">
        <v>1</v>
      </c>
      <c r="M147" s="8">
        <v>40347</v>
      </c>
      <c r="N147" t="s">
        <v>28</v>
      </c>
      <c r="O147" t="s">
        <v>190</v>
      </c>
      <c r="P147" t="s">
        <v>86</v>
      </c>
      <c r="Q147">
        <v>39</v>
      </c>
      <c r="R147">
        <v>21.667000000000002</v>
      </c>
      <c r="S147" t="s">
        <v>41</v>
      </c>
      <c r="T147" t="s">
        <v>190</v>
      </c>
      <c r="U147" t="s">
        <v>190</v>
      </c>
      <c r="V147" t="s">
        <v>190</v>
      </c>
      <c r="W147" t="s">
        <v>190</v>
      </c>
      <c r="X147" t="s">
        <v>190</v>
      </c>
      <c r="Y147" t="s">
        <v>190</v>
      </c>
      <c r="Z147" t="s">
        <v>190</v>
      </c>
      <c r="AA147" t="s">
        <v>190</v>
      </c>
      <c r="AB147" t="s">
        <v>190</v>
      </c>
      <c r="AC147" t="s">
        <v>190</v>
      </c>
      <c r="AD147" t="s">
        <v>190</v>
      </c>
      <c r="AE147" t="s">
        <v>190</v>
      </c>
      <c r="AF147" t="s">
        <v>190</v>
      </c>
      <c r="AG147" t="s">
        <v>190</v>
      </c>
      <c r="AH147" t="s">
        <v>190</v>
      </c>
      <c r="AI147" t="s">
        <v>190</v>
      </c>
      <c r="AJ147" t="s">
        <v>190</v>
      </c>
      <c r="AK147" t="s">
        <v>190</v>
      </c>
      <c r="AL147" t="s">
        <v>190</v>
      </c>
      <c r="AM147" t="s">
        <v>190</v>
      </c>
      <c r="AN147" t="s">
        <v>190</v>
      </c>
      <c r="AO147" t="s">
        <v>190</v>
      </c>
      <c r="AP147" t="s">
        <v>190</v>
      </c>
      <c r="AQ147" t="s">
        <v>190</v>
      </c>
      <c r="AR147">
        <v>0</v>
      </c>
      <c r="AS147">
        <v>0</v>
      </c>
      <c r="AT147">
        <v>31</v>
      </c>
    </row>
    <row r="148" spans="1:46" x14ac:dyDescent="0.25">
      <c r="A148">
        <v>147</v>
      </c>
      <c r="B148">
        <v>147</v>
      </c>
      <c r="C148">
        <v>2010</v>
      </c>
      <c r="D148" t="s">
        <v>36</v>
      </c>
      <c r="E148" t="s">
        <v>190</v>
      </c>
      <c r="F148" t="s">
        <v>37</v>
      </c>
      <c r="G148">
        <v>1.8</v>
      </c>
      <c r="H148" t="s">
        <v>22</v>
      </c>
      <c r="I148" s="8">
        <v>40335</v>
      </c>
      <c r="J148">
        <v>1.3</v>
      </c>
      <c r="K148" t="s">
        <v>190</v>
      </c>
      <c r="L148">
        <v>1</v>
      </c>
      <c r="M148" s="8">
        <v>40347</v>
      </c>
      <c r="N148" t="s">
        <v>28</v>
      </c>
      <c r="O148" t="s">
        <v>190</v>
      </c>
      <c r="P148" t="s">
        <v>86</v>
      </c>
      <c r="Q148">
        <v>50</v>
      </c>
      <c r="R148">
        <v>27.777999999999999</v>
      </c>
      <c r="S148" t="s">
        <v>41</v>
      </c>
      <c r="T148" t="s">
        <v>190</v>
      </c>
      <c r="U148" t="s">
        <v>190</v>
      </c>
      <c r="V148" t="s">
        <v>190</v>
      </c>
      <c r="W148" t="s">
        <v>190</v>
      </c>
      <c r="X148" t="s">
        <v>190</v>
      </c>
      <c r="Y148" t="s">
        <v>190</v>
      </c>
      <c r="Z148" t="s">
        <v>190</v>
      </c>
      <c r="AA148" t="s">
        <v>190</v>
      </c>
      <c r="AB148" t="s">
        <v>190</v>
      </c>
      <c r="AC148" t="s">
        <v>190</v>
      </c>
      <c r="AD148" t="s">
        <v>190</v>
      </c>
      <c r="AE148" t="s">
        <v>190</v>
      </c>
      <c r="AF148" t="s">
        <v>190</v>
      </c>
      <c r="AG148" t="s">
        <v>190</v>
      </c>
      <c r="AH148" t="s">
        <v>190</v>
      </c>
      <c r="AI148" t="s">
        <v>190</v>
      </c>
      <c r="AJ148" t="s">
        <v>190</v>
      </c>
      <c r="AK148" t="s">
        <v>190</v>
      </c>
      <c r="AL148" t="s">
        <v>190</v>
      </c>
      <c r="AM148" t="s">
        <v>190</v>
      </c>
      <c r="AN148" t="s">
        <v>190</v>
      </c>
      <c r="AO148" t="s">
        <v>190</v>
      </c>
      <c r="AP148" t="s">
        <v>190</v>
      </c>
      <c r="AQ148" t="s">
        <v>190</v>
      </c>
      <c r="AR148">
        <v>0</v>
      </c>
      <c r="AS148">
        <v>0</v>
      </c>
      <c r="AT148">
        <v>12</v>
      </c>
    </row>
    <row r="149" spans="1:46" x14ac:dyDescent="0.25">
      <c r="A149">
        <v>148</v>
      </c>
      <c r="B149">
        <v>148</v>
      </c>
      <c r="C149">
        <v>2010</v>
      </c>
      <c r="D149" t="s">
        <v>36</v>
      </c>
      <c r="E149" t="s">
        <v>190</v>
      </c>
      <c r="F149" t="s">
        <v>37</v>
      </c>
      <c r="G149">
        <v>1.8</v>
      </c>
      <c r="H149" t="s">
        <v>22</v>
      </c>
      <c r="I149" s="8">
        <v>40415</v>
      </c>
      <c r="J149" t="s">
        <v>190</v>
      </c>
      <c r="K149" t="s">
        <v>190</v>
      </c>
      <c r="L149">
        <v>2</v>
      </c>
      <c r="M149" s="8">
        <v>40416</v>
      </c>
      <c r="N149" t="s">
        <v>40</v>
      </c>
      <c r="O149" t="s">
        <v>190</v>
      </c>
      <c r="P149" t="s">
        <v>85</v>
      </c>
      <c r="Q149">
        <v>13</v>
      </c>
      <c r="R149">
        <v>7.2220000000000004</v>
      </c>
      <c r="S149" t="s">
        <v>41</v>
      </c>
      <c r="T149">
        <v>3719</v>
      </c>
      <c r="U149">
        <v>1376.19444444444</v>
      </c>
      <c r="V149" t="s">
        <v>190</v>
      </c>
      <c r="W149" t="s">
        <v>190</v>
      </c>
      <c r="X149" t="s">
        <v>190</v>
      </c>
      <c r="Y149" t="s">
        <v>190</v>
      </c>
      <c r="Z149" t="s">
        <v>190</v>
      </c>
      <c r="AA149" t="s">
        <v>190</v>
      </c>
      <c r="AB149" t="s">
        <v>190</v>
      </c>
      <c r="AC149" t="s">
        <v>190</v>
      </c>
      <c r="AD149" t="s">
        <v>190</v>
      </c>
      <c r="AE149" t="s">
        <v>190</v>
      </c>
      <c r="AF149" t="s">
        <v>190</v>
      </c>
      <c r="AG149" t="s">
        <v>190</v>
      </c>
      <c r="AH149" t="s">
        <v>190</v>
      </c>
      <c r="AI149" t="s">
        <v>190</v>
      </c>
      <c r="AJ149" t="s">
        <v>190</v>
      </c>
      <c r="AK149" t="s">
        <v>190</v>
      </c>
      <c r="AL149" t="s">
        <v>190</v>
      </c>
      <c r="AM149" t="s">
        <v>190</v>
      </c>
      <c r="AN149" t="s">
        <v>190</v>
      </c>
      <c r="AO149" t="s">
        <v>190</v>
      </c>
      <c r="AP149" t="s">
        <v>190</v>
      </c>
      <c r="AQ149" t="s">
        <v>190</v>
      </c>
      <c r="AR149">
        <v>570.56628474151898</v>
      </c>
      <c r="AS149">
        <v>36.572367361111098</v>
      </c>
      <c r="AT149">
        <v>1</v>
      </c>
    </row>
    <row r="150" spans="1:46" x14ac:dyDescent="0.25">
      <c r="A150">
        <v>149</v>
      </c>
      <c r="B150">
        <v>149</v>
      </c>
      <c r="C150">
        <v>2010</v>
      </c>
      <c r="D150" t="s">
        <v>36</v>
      </c>
      <c r="E150" t="s">
        <v>190</v>
      </c>
      <c r="F150" t="s">
        <v>37</v>
      </c>
      <c r="G150">
        <v>1.8</v>
      </c>
      <c r="H150" t="s">
        <v>22</v>
      </c>
      <c r="I150" s="8">
        <v>40452</v>
      </c>
      <c r="J150">
        <v>1.74</v>
      </c>
      <c r="K150" t="s">
        <v>190</v>
      </c>
      <c r="L150">
        <v>3</v>
      </c>
      <c r="M150" s="8">
        <v>40457</v>
      </c>
      <c r="N150" t="s">
        <v>28</v>
      </c>
      <c r="O150" t="s">
        <v>190</v>
      </c>
      <c r="P150" t="s">
        <v>86</v>
      </c>
      <c r="Q150">
        <v>43</v>
      </c>
      <c r="R150">
        <v>23.888999999999999</v>
      </c>
      <c r="S150" t="s">
        <v>41</v>
      </c>
      <c r="T150" t="s">
        <v>190</v>
      </c>
      <c r="U150" t="s">
        <v>190</v>
      </c>
      <c r="V150" t="s">
        <v>190</v>
      </c>
      <c r="W150" t="s">
        <v>190</v>
      </c>
      <c r="X150" t="s">
        <v>190</v>
      </c>
      <c r="Y150" t="s">
        <v>190</v>
      </c>
      <c r="Z150" t="s">
        <v>190</v>
      </c>
      <c r="AA150" t="s">
        <v>190</v>
      </c>
      <c r="AB150" t="s">
        <v>190</v>
      </c>
      <c r="AC150" t="s">
        <v>190</v>
      </c>
      <c r="AD150" t="s">
        <v>190</v>
      </c>
      <c r="AE150" t="s">
        <v>190</v>
      </c>
      <c r="AF150" t="s">
        <v>190</v>
      </c>
      <c r="AG150" t="s">
        <v>190</v>
      </c>
      <c r="AH150" t="s">
        <v>190</v>
      </c>
      <c r="AI150" t="s">
        <v>190</v>
      </c>
      <c r="AJ150" t="s">
        <v>190</v>
      </c>
      <c r="AK150" t="s">
        <v>190</v>
      </c>
      <c r="AL150" t="s">
        <v>190</v>
      </c>
      <c r="AM150" t="s">
        <v>190</v>
      </c>
      <c r="AN150" t="s">
        <v>190</v>
      </c>
      <c r="AO150" t="s">
        <v>190</v>
      </c>
      <c r="AP150" t="s">
        <v>190</v>
      </c>
      <c r="AQ150" t="s">
        <v>190</v>
      </c>
      <c r="AR150">
        <v>0</v>
      </c>
      <c r="AS150">
        <v>0</v>
      </c>
      <c r="AT150">
        <v>5</v>
      </c>
    </row>
    <row r="151" spans="1:46" x14ac:dyDescent="0.25">
      <c r="A151">
        <v>150</v>
      </c>
      <c r="B151">
        <v>150</v>
      </c>
      <c r="C151">
        <v>2010</v>
      </c>
      <c r="D151" t="s">
        <v>36</v>
      </c>
      <c r="E151" t="s">
        <v>190</v>
      </c>
      <c r="F151" t="s">
        <v>37</v>
      </c>
      <c r="G151">
        <v>1.8</v>
      </c>
      <c r="H151" t="s">
        <v>268</v>
      </c>
      <c r="I151" s="8">
        <v>40364</v>
      </c>
      <c r="J151">
        <v>1.74</v>
      </c>
      <c r="K151" t="s">
        <v>190</v>
      </c>
      <c r="L151" t="s">
        <v>190</v>
      </c>
      <c r="M151" t="s">
        <v>190</v>
      </c>
      <c r="N151" t="s">
        <v>29</v>
      </c>
      <c r="O151" t="s">
        <v>83</v>
      </c>
      <c r="P151" t="s">
        <v>87</v>
      </c>
      <c r="Q151">
        <v>12</v>
      </c>
      <c r="R151">
        <v>6.6669999999999998</v>
      </c>
      <c r="S151" t="s">
        <v>30</v>
      </c>
      <c r="T151">
        <v>6667</v>
      </c>
      <c r="U151">
        <v>1323.8431372549001</v>
      </c>
      <c r="V151" t="s">
        <v>190</v>
      </c>
      <c r="W151" t="s">
        <v>190</v>
      </c>
      <c r="X151" t="s">
        <v>190</v>
      </c>
      <c r="Y151" t="s">
        <v>190</v>
      </c>
      <c r="Z151" t="s">
        <v>190</v>
      </c>
      <c r="AA151" t="s">
        <v>190</v>
      </c>
      <c r="AB151" t="s">
        <v>190</v>
      </c>
      <c r="AC151" t="s">
        <v>190</v>
      </c>
      <c r="AD151" t="s">
        <v>190</v>
      </c>
      <c r="AE151" t="s">
        <v>190</v>
      </c>
      <c r="AF151" t="s">
        <v>190</v>
      </c>
      <c r="AG151" t="s">
        <v>190</v>
      </c>
      <c r="AH151" t="s">
        <v>190</v>
      </c>
      <c r="AI151" t="s">
        <v>190</v>
      </c>
      <c r="AJ151" t="s">
        <v>190</v>
      </c>
      <c r="AK151" t="s">
        <v>190</v>
      </c>
      <c r="AL151" t="s">
        <v>190</v>
      </c>
      <c r="AM151" t="s">
        <v>190</v>
      </c>
      <c r="AN151" t="s">
        <v>190</v>
      </c>
      <c r="AO151" t="s">
        <v>190</v>
      </c>
      <c r="AP151" t="s">
        <v>190</v>
      </c>
      <c r="AQ151" t="s">
        <v>190</v>
      </c>
      <c r="AR151">
        <v>617.54089554786594</v>
      </c>
      <c r="AS151">
        <v>36.952355617070303</v>
      </c>
      <c r="AT151" t="s">
        <v>190</v>
      </c>
    </row>
    <row r="152" spans="1:46" x14ac:dyDescent="0.25">
      <c r="A152">
        <v>151</v>
      </c>
      <c r="B152">
        <v>151</v>
      </c>
      <c r="C152">
        <v>2010</v>
      </c>
      <c r="D152" t="s">
        <v>36</v>
      </c>
      <c r="E152" t="s">
        <v>190</v>
      </c>
      <c r="F152" t="s">
        <v>37</v>
      </c>
      <c r="G152">
        <v>1.8</v>
      </c>
      <c r="H152" t="s">
        <v>268</v>
      </c>
      <c r="I152" s="8">
        <v>40432</v>
      </c>
      <c r="J152">
        <v>1.74</v>
      </c>
      <c r="K152" t="s">
        <v>190</v>
      </c>
      <c r="L152" t="s">
        <v>190</v>
      </c>
      <c r="M152" t="s">
        <v>190</v>
      </c>
      <c r="N152" t="s">
        <v>270</v>
      </c>
      <c r="O152" t="s">
        <v>84</v>
      </c>
      <c r="P152" t="s">
        <v>87</v>
      </c>
      <c r="Q152">
        <v>90</v>
      </c>
      <c r="R152">
        <v>50</v>
      </c>
      <c r="S152" t="s">
        <v>31</v>
      </c>
      <c r="T152">
        <v>50000</v>
      </c>
      <c r="U152">
        <v>400</v>
      </c>
      <c r="V152" t="s">
        <v>190</v>
      </c>
      <c r="W152" t="s">
        <v>190</v>
      </c>
      <c r="X152" t="s">
        <v>190</v>
      </c>
      <c r="Y152" t="s">
        <v>190</v>
      </c>
      <c r="Z152" t="s">
        <v>190</v>
      </c>
      <c r="AA152" t="s">
        <v>190</v>
      </c>
      <c r="AB152" t="s">
        <v>190</v>
      </c>
      <c r="AC152" t="s">
        <v>190</v>
      </c>
      <c r="AD152" t="s">
        <v>190</v>
      </c>
      <c r="AE152" t="s">
        <v>190</v>
      </c>
      <c r="AF152" t="s">
        <v>190</v>
      </c>
      <c r="AG152" t="s">
        <v>190</v>
      </c>
      <c r="AH152" t="s">
        <v>190</v>
      </c>
      <c r="AI152" t="s">
        <v>190</v>
      </c>
      <c r="AJ152" t="s">
        <v>190</v>
      </c>
      <c r="AK152" t="s">
        <v>190</v>
      </c>
      <c r="AL152" t="s">
        <v>190</v>
      </c>
      <c r="AM152" t="s">
        <v>190</v>
      </c>
      <c r="AN152" t="s">
        <v>190</v>
      </c>
      <c r="AO152" t="s">
        <v>190</v>
      </c>
      <c r="AP152" t="s">
        <v>190</v>
      </c>
      <c r="AQ152" t="s">
        <v>190</v>
      </c>
      <c r="AR152">
        <v>127.41200000000001</v>
      </c>
      <c r="AS152">
        <v>31</v>
      </c>
      <c r="AT152" t="s">
        <v>190</v>
      </c>
    </row>
    <row r="153" spans="1:46" x14ac:dyDescent="0.25">
      <c r="A153">
        <v>152</v>
      </c>
      <c r="B153">
        <v>152</v>
      </c>
      <c r="C153">
        <v>2011</v>
      </c>
      <c r="D153" t="s">
        <v>20</v>
      </c>
      <c r="E153" t="s">
        <v>190</v>
      </c>
      <c r="F153" t="s">
        <v>37</v>
      </c>
      <c r="G153">
        <v>1.53</v>
      </c>
      <c r="H153" t="s">
        <v>22</v>
      </c>
      <c r="I153" s="8">
        <v>40667</v>
      </c>
      <c r="J153">
        <v>1</v>
      </c>
      <c r="K153" t="s">
        <v>190</v>
      </c>
      <c r="L153">
        <v>1</v>
      </c>
      <c r="M153" s="8">
        <v>40672</v>
      </c>
      <c r="N153" t="s">
        <v>272</v>
      </c>
      <c r="O153" t="s">
        <v>51</v>
      </c>
      <c r="P153" t="s">
        <v>86</v>
      </c>
      <c r="Q153" t="s">
        <v>190</v>
      </c>
      <c r="R153" t="s">
        <v>190</v>
      </c>
      <c r="S153" t="s">
        <v>190</v>
      </c>
      <c r="T153" t="s">
        <v>190</v>
      </c>
      <c r="U153" t="s">
        <v>190</v>
      </c>
      <c r="V153" t="s">
        <v>190</v>
      </c>
      <c r="W153" t="s">
        <v>190</v>
      </c>
      <c r="X153" t="s">
        <v>190</v>
      </c>
      <c r="Y153" t="s">
        <v>190</v>
      </c>
      <c r="Z153" t="s">
        <v>190</v>
      </c>
      <c r="AA153" t="s">
        <v>190</v>
      </c>
      <c r="AB153" t="s">
        <v>190</v>
      </c>
      <c r="AC153" t="s">
        <v>190</v>
      </c>
      <c r="AD153" t="s">
        <v>190</v>
      </c>
      <c r="AE153" t="s">
        <v>190</v>
      </c>
      <c r="AF153" t="s">
        <v>190</v>
      </c>
      <c r="AG153" t="s">
        <v>190</v>
      </c>
      <c r="AH153" t="s">
        <v>190</v>
      </c>
      <c r="AI153" t="s">
        <v>190</v>
      </c>
      <c r="AJ153" t="s">
        <v>190</v>
      </c>
      <c r="AK153" t="s">
        <v>190</v>
      </c>
      <c r="AL153" t="s">
        <v>190</v>
      </c>
      <c r="AM153" t="s">
        <v>190</v>
      </c>
      <c r="AN153" t="s">
        <v>190</v>
      </c>
      <c r="AO153" t="s">
        <v>190</v>
      </c>
      <c r="AP153" t="s">
        <v>190</v>
      </c>
      <c r="AQ153" t="s">
        <v>190</v>
      </c>
      <c r="AR153">
        <v>0</v>
      </c>
      <c r="AS153">
        <v>0</v>
      </c>
      <c r="AT153">
        <v>5</v>
      </c>
    </row>
    <row r="154" spans="1:46" x14ac:dyDescent="0.25">
      <c r="A154">
        <v>153</v>
      </c>
      <c r="B154">
        <v>153</v>
      </c>
      <c r="C154">
        <v>2011</v>
      </c>
      <c r="D154" t="s">
        <v>20</v>
      </c>
      <c r="E154" t="s">
        <v>190</v>
      </c>
      <c r="F154" t="s">
        <v>37</v>
      </c>
      <c r="G154">
        <v>1.53</v>
      </c>
      <c r="H154" t="s">
        <v>22</v>
      </c>
      <c r="I154" s="8">
        <v>40705</v>
      </c>
      <c r="J154">
        <v>1</v>
      </c>
      <c r="K154" t="s">
        <v>190</v>
      </c>
      <c r="L154">
        <v>2</v>
      </c>
      <c r="M154" s="8">
        <v>37056</v>
      </c>
      <c r="N154" t="s">
        <v>272</v>
      </c>
      <c r="O154" t="s">
        <v>52</v>
      </c>
      <c r="P154" t="s">
        <v>86</v>
      </c>
      <c r="Q154" t="s">
        <v>190</v>
      </c>
      <c r="R154" t="s">
        <v>190</v>
      </c>
      <c r="S154" t="s">
        <v>190</v>
      </c>
      <c r="T154" t="s">
        <v>190</v>
      </c>
      <c r="U154" t="s">
        <v>190</v>
      </c>
      <c r="V154" t="s">
        <v>190</v>
      </c>
      <c r="W154" t="s">
        <v>190</v>
      </c>
      <c r="X154" t="s">
        <v>190</v>
      </c>
      <c r="Y154" t="s">
        <v>190</v>
      </c>
      <c r="Z154" t="s">
        <v>190</v>
      </c>
      <c r="AA154" t="s">
        <v>190</v>
      </c>
      <c r="AB154" t="s">
        <v>190</v>
      </c>
      <c r="AC154" t="s">
        <v>190</v>
      </c>
      <c r="AD154" t="s">
        <v>190</v>
      </c>
      <c r="AE154" t="s">
        <v>190</v>
      </c>
      <c r="AF154" t="s">
        <v>190</v>
      </c>
      <c r="AG154" t="s">
        <v>190</v>
      </c>
      <c r="AH154" t="s">
        <v>190</v>
      </c>
      <c r="AI154" t="s">
        <v>190</v>
      </c>
      <c r="AJ154" t="s">
        <v>190</v>
      </c>
      <c r="AK154" t="s">
        <v>190</v>
      </c>
      <c r="AL154" t="s">
        <v>190</v>
      </c>
      <c r="AM154" t="s">
        <v>190</v>
      </c>
      <c r="AN154" t="s">
        <v>190</v>
      </c>
      <c r="AO154" t="s">
        <v>190</v>
      </c>
      <c r="AP154" t="s">
        <v>190</v>
      </c>
      <c r="AQ154" t="s">
        <v>190</v>
      </c>
      <c r="AR154">
        <v>0</v>
      </c>
      <c r="AS154">
        <v>0</v>
      </c>
      <c r="AT154">
        <v>-3649</v>
      </c>
    </row>
    <row r="155" spans="1:46" x14ac:dyDescent="0.25">
      <c r="A155">
        <v>154</v>
      </c>
      <c r="B155">
        <v>154</v>
      </c>
      <c r="C155">
        <v>2011</v>
      </c>
      <c r="D155" t="s">
        <v>20</v>
      </c>
      <c r="E155" t="s">
        <v>190</v>
      </c>
      <c r="F155" t="s">
        <v>37</v>
      </c>
      <c r="G155">
        <v>1.53</v>
      </c>
      <c r="H155" t="s">
        <v>22</v>
      </c>
      <c r="I155" s="8">
        <v>40726</v>
      </c>
      <c r="J155">
        <v>0.5</v>
      </c>
      <c r="K155" t="s">
        <v>190</v>
      </c>
      <c r="L155" t="s">
        <v>190</v>
      </c>
      <c r="M155" t="s">
        <v>190</v>
      </c>
      <c r="N155" t="s">
        <v>25</v>
      </c>
      <c r="O155" t="s">
        <v>190</v>
      </c>
      <c r="P155" t="s">
        <v>85</v>
      </c>
      <c r="Q155">
        <v>30</v>
      </c>
      <c r="R155">
        <v>60</v>
      </c>
      <c r="S155" t="s">
        <v>53</v>
      </c>
      <c r="T155">
        <v>6000</v>
      </c>
      <c r="U155">
        <v>2220</v>
      </c>
      <c r="V155" t="s">
        <v>190</v>
      </c>
      <c r="W155" t="s">
        <v>190</v>
      </c>
      <c r="X155" t="s">
        <v>190</v>
      </c>
      <c r="Y155" t="s">
        <v>190</v>
      </c>
      <c r="Z155" t="s">
        <v>190</v>
      </c>
      <c r="AA155" t="s">
        <v>190</v>
      </c>
      <c r="AB155" t="s">
        <v>190</v>
      </c>
      <c r="AC155" t="s">
        <v>190</v>
      </c>
      <c r="AD155" t="s">
        <v>190</v>
      </c>
      <c r="AE155" t="s">
        <v>190</v>
      </c>
      <c r="AF155" t="s">
        <v>190</v>
      </c>
      <c r="AG155" t="s">
        <v>190</v>
      </c>
      <c r="AH155" t="s">
        <v>190</v>
      </c>
      <c r="AI155" t="s">
        <v>190</v>
      </c>
      <c r="AJ155" t="s">
        <v>190</v>
      </c>
      <c r="AK155" t="s">
        <v>190</v>
      </c>
      <c r="AL155" t="s">
        <v>190</v>
      </c>
      <c r="AM155" t="s">
        <v>190</v>
      </c>
      <c r="AN155" t="s">
        <v>190</v>
      </c>
      <c r="AO155" t="s">
        <v>190</v>
      </c>
      <c r="AP155" t="s">
        <v>190</v>
      </c>
      <c r="AQ155" t="s">
        <v>190</v>
      </c>
      <c r="AR155">
        <v>920.405657238</v>
      </c>
      <c r="AS155">
        <v>58.996499999999997</v>
      </c>
      <c r="AT155" t="s">
        <v>190</v>
      </c>
    </row>
    <row r="156" spans="1:46" x14ac:dyDescent="0.25">
      <c r="A156">
        <v>155</v>
      </c>
      <c r="B156">
        <v>155</v>
      </c>
      <c r="C156">
        <v>2011</v>
      </c>
      <c r="D156" t="s">
        <v>20</v>
      </c>
      <c r="E156" t="s">
        <v>190</v>
      </c>
      <c r="F156" t="s">
        <v>37</v>
      </c>
      <c r="G156">
        <v>1.53</v>
      </c>
      <c r="H156" t="s">
        <v>22</v>
      </c>
      <c r="I156" s="8">
        <v>40781</v>
      </c>
      <c r="J156">
        <v>1.4</v>
      </c>
      <c r="K156" t="s">
        <v>190</v>
      </c>
      <c r="L156">
        <v>3</v>
      </c>
      <c r="M156" s="8">
        <v>40784</v>
      </c>
      <c r="N156" t="s">
        <v>272</v>
      </c>
      <c r="O156" t="s">
        <v>54</v>
      </c>
      <c r="P156" t="s">
        <v>86</v>
      </c>
      <c r="Q156" t="s">
        <v>190</v>
      </c>
      <c r="R156" t="s">
        <v>190</v>
      </c>
      <c r="S156" t="s">
        <v>190</v>
      </c>
      <c r="T156" t="s">
        <v>190</v>
      </c>
      <c r="U156" t="s">
        <v>190</v>
      </c>
      <c r="V156" t="s">
        <v>190</v>
      </c>
      <c r="W156" t="s">
        <v>190</v>
      </c>
      <c r="X156" t="s">
        <v>190</v>
      </c>
      <c r="Y156" t="s">
        <v>190</v>
      </c>
      <c r="Z156" t="s">
        <v>190</v>
      </c>
      <c r="AA156" t="s">
        <v>190</v>
      </c>
      <c r="AB156" t="s">
        <v>190</v>
      </c>
      <c r="AC156" t="s">
        <v>190</v>
      </c>
      <c r="AD156" t="s">
        <v>190</v>
      </c>
      <c r="AE156" t="s">
        <v>190</v>
      </c>
      <c r="AF156" t="s">
        <v>190</v>
      </c>
      <c r="AG156" t="s">
        <v>190</v>
      </c>
      <c r="AH156" t="s">
        <v>190</v>
      </c>
      <c r="AI156" t="s">
        <v>190</v>
      </c>
      <c r="AJ156" t="s">
        <v>190</v>
      </c>
      <c r="AK156" t="s">
        <v>190</v>
      </c>
      <c r="AL156" t="s">
        <v>190</v>
      </c>
      <c r="AM156" t="s">
        <v>190</v>
      </c>
      <c r="AN156" t="s">
        <v>190</v>
      </c>
      <c r="AO156" t="s">
        <v>190</v>
      </c>
      <c r="AP156" t="s">
        <v>190</v>
      </c>
      <c r="AQ156" t="s">
        <v>190</v>
      </c>
      <c r="AR156">
        <v>0</v>
      </c>
      <c r="AS156">
        <v>0</v>
      </c>
      <c r="AT156">
        <v>3</v>
      </c>
    </row>
    <row r="157" spans="1:46" x14ac:dyDescent="0.25">
      <c r="A157">
        <v>156</v>
      </c>
      <c r="B157">
        <v>156</v>
      </c>
      <c r="C157">
        <v>2011</v>
      </c>
      <c r="D157" t="s">
        <v>35</v>
      </c>
      <c r="E157" t="s">
        <v>190</v>
      </c>
      <c r="F157" t="s">
        <v>21</v>
      </c>
      <c r="G157">
        <v>1.8</v>
      </c>
      <c r="H157" t="s">
        <v>22</v>
      </c>
      <c r="I157" s="8">
        <v>40722</v>
      </c>
      <c r="J157">
        <v>0.8</v>
      </c>
      <c r="K157" t="s">
        <v>190</v>
      </c>
      <c r="L157" t="s">
        <v>190</v>
      </c>
      <c r="M157" t="s">
        <v>190</v>
      </c>
      <c r="N157" t="s">
        <v>23</v>
      </c>
      <c r="O157" t="s">
        <v>190</v>
      </c>
      <c r="P157" t="s">
        <v>85</v>
      </c>
      <c r="Q157">
        <v>50.77</v>
      </c>
      <c r="R157">
        <v>63.46</v>
      </c>
      <c r="S157" t="s">
        <v>55</v>
      </c>
      <c r="T157">
        <v>6346</v>
      </c>
      <c r="U157">
        <v>5457.56</v>
      </c>
      <c r="V157" t="s">
        <v>190</v>
      </c>
      <c r="W157" t="s">
        <v>190</v>
      </c>
      <c r="X157" t="s">
        <v>190</v>
      </c>
      <c r="Y157" t="s">
        <v>190</v>
      </c>
      <c r="Z157" t="s">
        <v>190</v>
      </c>
      <c r="AA157" t="s">
        <v>190</v>
      </c>
      <c r="AB157" t="s">
        <v>190</v>
      </c>
      <c r="AC157" t="s">
        <v>190</v>
      </c>
      <c r="AD157" t="s">
        <v>190</v>
      </c>
      <c r="AE157" t="s">
        <v>190</v>
      </c>
      <c r="AF157" t="s">
        <v>190</v>
      </c>
      <c r="AG157" t="s">
        <v>190</v>
      </c>
      <c r="AH157" t="s">
        <v>190</v>
      </c>
      <c r="AI157" t="s">
        <v>190</v>
      </c>
      <c r="AJ157" t="s">
        <v>190</v>
      </c>
      <c r="AK157" t="s">
        <v>190</v>
      </c>
      <c r="AL157" t="s">
        <v>190</v>
      </c>
      <c r="AM157" t="s">
        <v>190</v>
      </c>
      <c r="AN157" t="s">
        <v>190</v>
      </c>
      <c r="AO157" t="s">
        <v>190</v>
      </c>
      <c r="AP157" t="s">
        <v>190</v>
      </c>
      <c r="AQ157" t="s">
        <v>190</v>
      </c>
      <c r="AR157">
        <v>2262.6887832053199</v>
      </c>
      <c r="AS157">
        <v>145.03465700000001</v>
      </c>
      <c r="AT157" t="s">
        <v>190</v>
      </c>
    </row>
    <row r="158" spans="1:46" x14ac:dyDescent="0.25">
      <c r="A158">
        <v>157</v>
      </c>
      <c r="B158">
        <v>157</v>
      </c>
      <c r="C158">
        <v>2011</v>
      </c>
      <c r="D158" t="s">
        <v>35</v>
      </c>
      <c r="E158" t="s">
        <v>190</v>
      </c>
      <c r="F158" t="s">
        <v>21</v>
      </c>
      <c r="G158">
        <v>1.8</v>
      </c>
      <c r="H158" t="s">
        <v>22</v>
      </c>
      <c r="I158" s="8">
        <v>40728</v>
      </c>
      <c r="J158">
        <v>1</v>
      </c>
      <c r="K158" t="s">
        <v>190</v>
      </c>
      <c r="L158" t="s">
        <v>190</v>
      </c>
      <c r="M158" t="s">
        <v>190</v>
      </c>
      <c r="N158" t="s">
        <v>25</v>
      </c>
      <c r="O158" t="s">
        <v>190</v>
      </c>
      <c r="P158" t="s">
        <v>85</v>
      </c>
      <c r="Q158">
        <v>60</v>
      </c>
      <c r="R158">
        <v>60</v>
      </c>
      <c r="S158" t="s">
        <v>53</v>
      </c>
      <c r="T158">
        <v>6000</v>
      </c>
      <c r="U158">
        <v>2220</v>
      </c>
      <c r="V158" t="s">
        <v>190</v>
      </c>
      <c r="W158" t="s">
        <v>190</v>
      </c>
      <c r="X158" t="s">
        <v>190</v>
      </c>
      <c r="Y158" t="s">
        <v>190</v>
      </c>
      <c r="Z158" t="s">
        <v>190</v>
      </c>
      <c r="AA158" t="s">
        <v>190</v>
      </c>
      <c r="AB158" t="s">
        <v>190</v>
      </c>
      <c r="AC158" t="s">
        <v>190</v>
      </c>
      <c r="AD158" t="s">
        <v>190</v>
      </c>
      <c r="AE158" t="s">
        <v>190</v>
      </c>
      <c r="AF158" t="s">
        <v>190</v>
      </c>
      <c r="AG158" t="s">
        <v>190</v>
      </c>
      <c r="AH158" t="s">
        <v>190</v>
      </c>
      <c r="AI158" t="s">
        <v>190</v>
      </c>
      <c r="AJ158" t="s">
        <v>190</v>
      </c>
      <c r="AK158" t="s">
        <v>190</v>
      </c>
      <c r="AL158" t="s">
        <v>190</v>
      </c>
      <c r="AM158" t="s">
        <v>190</v>
      </c>
      <c r="AN158" t="s">
        <v>190</v>
      </c>
      <c r="AO158" t="s">
        <v>190</v>
      </c>
      <c r="AP158" t="s">
        <v>190</v>
      </c>
      <c r="AQ158" t="s">
        <v>190</v>
      </c>
      <c r="AR158">
        <v>920.405657238</v>
      </c>
      <c r="AS158">
        <v>58.996499999999997</v>
      </c>
      <c r="AT158" t="s">
        <v>190</v>
      </c>
    </row>
    <row r="159" spans="1:46" x14ac:dyDescent="0.25">
      <c r="A159">
        <v>158</v>
      </c>
      <c r="B159">
        <v>158</v>
      </c>
      <c r="C159">
        <v>2001</v>
      </c>
      <c r="D159" t="s">
        <v>35</v>
      </c>
      <c r="E159" t="s">
        <v>190</v>
      </c>
      <c r="F159" t="s">
        <v>21</v>
      </c>
      <c r="G159">
        <v>1.8</v>
      </c>
      <c r="H159" t="s">
        <v>22</v>
      </c>
      <c r="I159" s="8">
        <v>40785</v>
      </c>
      <c r="J159">
        <v>1.6</v>
      </c>
      <c r="K159" t="s">
        <v>190</v>
      </c>
      <c r="L159">
        <v>2</v>
      </c>
      <c r="M159" s="8">
        <v>40789</v>
      </c>
      <c r="N159" t="s">
        <v>272</v>
      </c>
      <c r="O159" t="s">
        <v>54</v>
      </c>
      <c r="P159" t="s">
        <v>86</v>
      </c>
      <c r="Q159" t="s">
        <v>190</v>
      </c>
      <c r="R159" t="s">
        <v>190</v>
      </c>
      <c r="S159" t="s">
        <v>190</v>
      </c>
      <c r="T159" t="s">
        <v>190</v>
      </c>
      <c r="U159" t="s">
        <v>190</v>
      </c>
      <c r="V159" t="s">
        <v>190</v>
      </c>
      <c r="W159" t="s">
        <v>190</v>
      </c>
      <c r="X159" t="s">
        <v>190</v>
      </c>
      <c r="Y159" t="s">
        <v>190</v>
      </c>
      <c r="Z159" t="s">
        <v>190</v>
      </c>
      <c r="AA159" t="s">
        <v>190</v>
      </c>
      <c r="AB159" t="s">
        <v>190</v>
      </c>
      <c r="AC159" t="s">
        <v>190</v>
      </c>
      <c r="AD159" t="s">
        <v>190</v>
      </c>
      <c r="AE159" t="s">
        <v>190</v>
      </c>
      <c r="AF159" t="s">
        <v>190</v>
      </c>
      <c r="AG159" t="s">
        <v>190</v>
      </c>
      <c r="AH159" t="s">
        <v>190</v>
      </c>
      <c r="AI159" t="s">
        <v>190</v>
      </c>
      <c r="AJ159" t="s">
        <v>190</v>
      </c>
      <c r="AK159" t="s">
        <v>190</v>
      </c>
      <c r="AL159" t="s">
        <v>190</v>
      </c>
      <c r="AM159" t="s">
        <v>190</v>
      </c>
      <c r="AN159" t="s">
        <v>190</v>
      </c>
      <c r="AO159" t="s">
        <v>190</v>
      </c>
      <c r="AP159" t="s">
        <v>190</v>
      </c>
      <c r="AQ159" t="s">
        <v>190</v>
      </c>
      <c r="AR159">
        <v>0</v>
      </c>
      <c r="AS159">
        <v>0</v>
      </c>
      <c r="AT159">
        <v>4</v>
      </c>
    </row>
    <row r="160" spans="1:46" x14ac:dyDescent="0.25">
      <c r="A160">
        <v>159</v>
      </c>
      <c r="B160">
        <v>159</v>
      </c>
      <c r="C160">
        <v>2011</v>
      </c>
      <c r="D160" t="s">
        <v>36</v>
      </c>
      <c r="E160" t="s">
        <v>190</v>
      </c>
      <c r="F160" t="s">
        <v>37</v>
      </c>
      <c r="G160">
        <v>1.8</v>
      </c>
      <c r="H160" t="s">
        <v>268</v>
      </c>
      <c r="I160" s="8">
        <v>40625</v>
      </c>
      <c r="J160">
        <v>1.7</v>
      </c>
      <c r="K160" t="s">
        <v>190</v>
      </c>
      <c r="L160" t="s">
        <v>190</v>
      </c>
      <c r="M160" t="s">
        <v>190</v>
      </c>
      <c r="N160" t="s">
        <v>273</v>
      </c>
      <c r="O160" t="s">
        <v>84</v>
      </c>
      <c r="P160" t="s">
        <v>87</v>
      </c>
      <c r="Q160">
        <v>100</v>
      </c>
      <c r="R160">
        <v>58.82</v>
      </c>
      <c r="S160" t="s">
        <v>31</v>
      </c>
      <c r="T160">
        <v>58820</v>
      </c>
      <c r="U160">
        <v>470.56</v>
      </c>
      <c r="V160">
        <v>139.1</v>
      </c>
      <c r="W160">
        <v>105.9</v>
      </c>
      <c r="X160">
        <v>470.6</v>
      </c>
      <c r="Y160">
        <v>29.4</v>
      </c>
      <c r="Z160" t="s">
        <v>190</v>
      </c>
      <c r="AA160" t="s">
        <v>190</v>
      </c>
      <c r="AB160" t="s">
        <v>190</v>
      </c>
      <c r="AC160" t="s">
        <v>190</v>
      </c>
      <c r="AD160" t="s">
        <v>190</v>
      </c>
      <c r="AE160" t="s">
        <v>190</v>
      </c>
      <c r="AF160" t="s">
        <v>190</v>
      </c>
      <c r="AG160" t="s">
        <v>190</v>
      </c>
      <c r="AH160" t="s">
        <v>190</v>
      </c>
      <c r="AI160" t="s">
        <v>190</v>
      </c>
      <c r="AJ160" t="s">
        <v>190</v>
      </c>
      <c r="AK160" t="s">
        <v>190</v>
      </c>
      <c r="AL160" t="s">
        <v>190</v>
      </c>
      <c r="AM160" t="s">
        <v>190</v>
      </c>
      <c r="AN160" t="s">
        <v>190</v>
      </c>
      <c r="AO160" t="s">
        <v>190</v>
      </c>
      <c r="AP160" t="s">
        <v>190</v>
      </c>
      <c r="AQ160" t="s">
        <v>190</v>
      </c>
      <c r="AR160">
        <v>149.8874768</v>
      </c>
      <c r="AS160">
        <v>36.468400000000003</v>
      </c>
      <c r="AT160" t="s">
        <v>190</v>
      </c>
    </row>
    <row r="161" spans="1:46" x14ac:dyDescent="0.25">
      <c r="A161">
        <v>160</v>
      </c>
      <c r="B161">
        <v>160</v>
      </c>
      <c r="C161">
        <v>2011</v>
      </c>
      <c r="D161" t="s">
        <v>36</v>
      </c>
      <c r="E161" t="s">
        <v>190</v>
      </c>
      <c r="F161" t="s">
        <v>37</v>
      </c>
      <c r="G161">
        <v>1.8</v>
      </c>
      <c r="H161" t="s">
        <v>268</v>
      </c>
      <c r="I161" s="8">
        <v>40759</v>
      </c>
      <c r="J161">
        <v>1.7</v>
      </c>
      <c r="K161" t="s">
        <v>190</v>
      </c>
      <c r="L161" t="s">
        <v>190</v>
      </c>
      <c r="M161" t="s">
        <v>190</v>
      </c>
      <c r="N161" t="s">
        <v>57</v>
      </c>
      <c r="O161" t="s">
        <v>83</v>
      </c>
      <c r="P161" t="s">
        <v>87</v>
      </c>
      <c r="Q161">
        <v>8.16</v>
      </c>
      <c r="R161">
        <v>4.8</v>
      </c>
      <c r="S161" t="s">
        <v>30</v>
      </c>
      <c r="T161">
        <v>4800</v>
      </c>
      <c r="U161">
        <v>953.16705882352903</v>
      </c>
      <c r="V161">
        <v>6.4</v>
      </c>
      <c r="W161">
        <v>10.6</v>
      </c>
      <c r="X161">
        <v>51.8</v>
      </c>
      <c r="Y161">
        <v>3.4</v>
      </c>
      <c r="Z161" t="s">
        <v>190</v>
      </c>
      <c r="AA161" t="s">
        <v>190</v>
      </c>
      <c r="AB161" t="s">
        <v>190</v>
      </c>
      <c r="AC161" t="s">
        <v>190</v>
      </c>
      <c r="AD161" t="s">
        <v>190</v>
      </c>
      <c r="AE161" t="s">
        <v>190</v>
      </c>
      <c r="AF161" t="s">
        <v>190</v>
      </c>
      <c r="AG161" t="s">
        <v>190</v>
      </c>
      <c r="AH161" t="s">
        <v>190</v>
      </c>
      <c r="AI161" t="s">
        <v>190</v>
      </c>
      <c r="AJ161" t="s">
        <v>190</v>
      </c>
      <c r="AK161" t="s">
        <v>190</v>
      </c>
      <c r="AL161" t="s">
        <v>190</v>
      </c>
      <c r="AM161" t="s">
        <v>190</v>
      </c>
      <c r="AN161" t="s">
        <v>190</v>
      </c>
      <c r="AO161" t="s">
        <v>190</v>
      </c>
      <c r="AP161" t="s">
        <v>190</v>
      </c>
      <c r="AQ161" t="s">
        <v>190</v>
      </c>
      <c r="AR161">
        <v>444.62944479446401</v>
      </c>
      <c r="AS161">
        <v>26.6056960442906</v>
      </c>
      <c r="AT161" t="s">
        <v>190</v>
      </c>
    </row>
    <row r="162" spans="1:46" x14ac:dyDescent="0.25">
      <c r="A162">
        <v>161</v>
      </c>
      <c r="B162">
        <v>161</v>
      </c>
      <c r="C162">
        <v>2011</v>
      </c>
      <c r="D162" t="s">
        <v>36</v>
      </c>
      <c r="E162" t="s">
        <v>190</v>
      </c>
      <c r="F162" t="s">
        <v>37</v>
      </c>
      <c r="G162">
        <v>1.8</v>
      </c>
      <c r="H162" t="s">
        <v>22</v>
      </c>
      <c r="I162" s="8">
        <v>40672</v>
      </c>
      <c r="J162">
        <v>0.8</v>
      </c>
      <c r="K162" t="s">
        <v>190</v>
      </c>
      <c r="L162">
        <v>1</v>
      </c>
      <c r="M162" s="8">
        <v>40676</v>
      </c>
      <c r="N162" t="s">
        <v>272</v>
      </c>
      <c r="O162" t="s">
        <v>51</v>
      </c>
      <c r="P162" t="s">
        <v>86</v>
      </c>
      <c r="Q162" t="s">
        <v>190</v>
      </c>
      <c r="R162" t="s">
        <v>190</v>
      </c>
      <c r="S162" t="s">
        <v>190</v>
      </c>
      <c r="T162" t="s">
        <v>190</v>
      </c>
      <c r="U162" t="s">
        <v>190</v>
      </c>
      <c r="V162" t="s">
        <v>190</v>
      </c>
      <c r="W162" t="s">
        <v>190</v>
      </c>
      <c r="X162" t="s">
        <v>190</v>
      </c>
      <c r="Y162" t="s">
        <v>190</v>
      </c>
      <c r="Z162" t="s">
        <v>190</v>
      </c>
      <c r="AA162" t="s">
        <v>190</v>
      </c>
      <c r="AB162" t="s">
        <v>190</v>
      </c>
      <c r="AC162" t="s">
        <v>190</v>
      </c>
      <c r="AD162" t="s">
        <v>190</v>
      </c>
      <c r="AE162" t="s">
        <v>190</v>
      </c>
      <c r="AF162" t="s">
        <v>190</v>
      </c>
      <c r="AG162" t="s">
        <v>190</v>
      </c>
      <c r="AH162" t="s">
        <v>190</v>
      </c>
      <c r="AI162" t="s">
        <v>190</v>
      </c>
      <c r="AJ162" t="s">
        <v>190</v>
      </c>
      <c r="AK162" t="s">
        <v>190</v>
      </c>
      <c r="AL162" t="s">
        <v>190</v>
      </c>
      <c r="AM162" t="s">
        <v>190</v>
      </c>
      <c r="AN162" t="s">
        <v>190</v>
      </c>
      <c r="AO162" t="s">
        <v>190</v>
      </c>
      <c r="AP162" t="s">
        <v>190</v>
      </c>
      <c r="AQ162" t="s">
        <v>190</v>
      </c>
      <c r="AR162">
        <v>0</v>
      </c>
      <c r="AS162">
        <v>0</v>
      </c>
      <c r="AT162">
        <v>4</v>
      </c>
    </row>
    <row r="163" spans="1:46" x14ac:dyDescent="0.25">
      <c r="A163">
        <v>162</v>
      </c>
      <c r="B163">
        <v>162</v>
      </c>
      <c r="C163">
        <v>2011</v>
      </c>
      <c r="D163" t="s">
        <v>36</v>
      </c>
      <c r="E163" t="s">
        <v>190</v>
      </c>
      <c r="F163" t="s">
        <v>37</v>
      </c>
      <c r="G163">
        <v>1.8</v>
      </c>
      <c r="H163" t="s">
        <v>22</v>
      </c>
      <c r="I163" s="8">
        <v>40692</v>
      </c>
      <c r="J163">
        <v>1.7</v>
      </c>
      <c r="K163" t="s">
        <v>190</v>
      </c>
      <c r="L163">
        <v>2</v>
      </c>
      <c r="M163" s="8">
        <v>40705</v>
      </c>
      <c r="N163" t="s">
        <v>272</v>
      </c>
      <c r="O163" t="s">
        <v>58</v>
      </c>
      <c r="P163" t="s">
        <v>86</v>
      </c>
      <c r="Q163" t="s">
        <v>190</v>
      </c>
      <c r="R163" t="s">
        <v>190</v>
      </c>
      <c r="S163" t="s">
        <v>190</v>
      </c>
      <c r="T163" t="s">
        <v>190</v>
      </c>
      <c r="U163" t="s">
        <v>190</v>
      </c>
      <c r="V163" t="s">
        <v>190</v>
      </c>
      <c r="W163" t="s">
        <v>190</v>
      </c>
      <c r="X163" t="s">
        <v>190</v>
      </c>
      <c r="Y163" t="s">
        <v>190</v>
      </c>
      <c r="Z163" t="s">
        <v>190</v>
      </c>
      <c r="AA163" t="s">
        <v>190</v>
      </c>
      <c r="AB163" t="s">
        <v>190</v>
      </c>
      <c r="AC163" t="s">
        <v>190</v>
      </c>
      <c r="AD163" t="s">
        <v>190</v>
      </c>
      <c r="AE163" t="s">
        <v>190</v>
      </c>
      <c r="AF163" t="s">
        <v>190</v>
      </c>
      <c r="AG163" t="s">
        <v>190</v>
      </c>
      <c r="AH163" t="s">
        <v>190</v>
      </c>
      <c r="AI163" t="s">
        <v>190</v>
      </c>
      <c r="AJ163" t="s">
        <v>190</v>
      </c>
      <c r="AK163" t="s">
        <v>190</v>
      </c>
      <c r="AL163" t="s">
        <v>190</v>
      </c>
      <c r="AM163" t="s">
        <v>190</v>
      </c>
      <c r="AN163" t="s">
        <v>190</v>
      </c>
      <c r="AO163" t="s">
        <v>190</v>
      </c>
      <c r="AP163" t="s">
        <v>190</v>
      </c>
      <c r="AQ163" t="s">
        <v>190</v>
      </c>
      <c r="AR163">
        <v>0</v>
      </c>
      <c r="AS163">
        <v>0</v>
      </c>
      <c r="AT163">
        <v>13</v>
      </c>
    </row>
    <row r="164" spans="1:46" x14ac:dyDescent="0.25">
      <c r="A164">
        <v>163</v>
      </c>
      <c r="B164">
        <v>163</v>
      </c>
      <c r="C164">
        <v>2011</v>
      </c>
      <c r="D164" t="s">
        <v>36</v>
      </c>
      <c r="E164" t="s">
        <v>190</v>
      </c>
      <c r="F164" t="s">
        <v>37</v>
      </c>
      <c r="G164">
        <v>1.8</v>
      </c>
      <c r="H164" t="s">
        <v>22</v>
      </c>
      <c r="I164" s="8">
        <v>40757</v>
      </c>
      <c r="J164">
        <v>1.7</v>
      </c>
      <c r="K164" t="s">
        <v>190</v>
      </c>
      <c r="L164" t="s">
        <v>190</v>
      </c>
      <c r="M164" t="s">
        <v>190</v>
      </c>
      <c r="N164" t="s">
        <v>26</v>
      </c>
      <c r="O164" t="s">
        <v>190</v>
      </c>
      <c r="P164" t="s">
        <v>85</v>
      </c>
      <c r="Q164">
        <v>90</v>
      </c>
      <c r="R164">
        <v>52.94</v>
      </c>
      <c r="S164" t="s">
        <v>53</v>
      </c>
      <c r="T164">
        <v>5294</v>
      </c>
      <c r="U164">
        <v>1958.78</v>
      </c>
      <c r="V164" t="s">
        <v>190</v>
      </c>
      <c r="W164" t="s">
        <v>190</v>
      </c>
      <c r="X164" t="s">
        <v>190</v>
      </c>
      <c r="Y164" t="s">
        <v>190</v>
      </c>
      <c r="Z164" t="s">
        <v>190</v>
      </c>
      <c r="AA164" t="s">
        <v>190</v>
      </c>
      <c r="AB164" t="s">
        <v>190</v>
      </c>
      <c r="AC164" t="s">
        <v>190</v>
      </c>
      <c r="AD164" t="s">
        <v>190</v>
      </c>
      <c r="AE164" t="s">
        <v>190</v>
      </c>
      <c r="AF164" t="s">
        <v>190</v>
      </c>
      <c r="AG164" t="s">
        <v>190</v>
      </c>
      <c r="AH164" t="s">
        <v>190</v>
      </c>
      <c r="AI164" t="s">
        <v>190</v>
      </c>
      <c r="AJ164" t="s">
        <v>190</v>
      </c>
      <c r="AK164" t="s">
        <v>190</v>
      </c>
      <c r="AL164" t="s">
        <v>190</v>
      </c>
      <c r="AM164" t="s">
        <v>190</v>
      </c>
      <c r="AN164" t="s">
        <v>190</v>
      </c>
      <c r="AO164" t="s">
        <v>190</v>
      </c>
      <c r="AP164" t="s">
        <v>190</v>
      </c>
      <c r="AQ164" t="s">
        <v>190</v>
      </c>
      <c r="AR164">
        <v>812.10459156966203</v>
      </c>
      <c r="AS164">
        <v>52.054578499999998</v>
      </c>
      <c r="AT164" t="s">
        <v>190</v>
      </c>
    </row>
    <row r="165" spans="1:46" x14ac:dyDescent="0.25">
      <c r="A165">
        <v>164</v>
      </c>
      <c r="B165">
        <v>164</v>
      </c>
      <c r="C165">
        <v>2011</v>
      </c>
      <c r="D165" t="s">
        <v>36</v>
      </c>
      <c r="E165" t="s">
        <v>190</v>
      </c>
      <c r="F165" t="s">
        <v>37</v>
      </c>
      <c r="G165">
        <v>1.8</v>
      </c>
      <c r="H165" t="s">
        <v>22</v>
      </c>
      <c r="I165" s="8">
        <v>40801</v>
      </c>
      <c r="J165">
        <v>1.7</v>
      </c>
      <c r="K165" t="s">
        <v>190</v>
      </c>
      <c r="L165">
        <v>4</v>
      </c>
      <c r="M165" s="8">
        <v>40803</v>
      </c>
      <c r="N165" t="s">
        <v>272</v>
      </c>
      <c r="O165" t="s">
        <v>54</v>
      </c>
      <c r="P165" t="s">
        <v>86</v>
      </c>
      <c r="Q165" t="s">
        <v>190</v>
      </c>
      <c r="R165" t="s">
        <v>190</v>
      </c>
      <c r="S165" t="s">
        <v>190</v>
      </c>
      <c r="T165" t="s">
        <v>190</v>
      </c>
      <c r="U165" t="s">
        <v>190</v>
      </c>
      <c r="V165" t="s">
        <v>190</v>
      </c>
      <c r="W165" t="s">
        <v>190</v>
      </c>
      <c r="X165" t="s">
        <v>190</v>
      </c>
      <c r="Y165" t="s">
        <v>190</v>
      </c>
      <c r="Z165" t="s">
        <v>190</v>
      </c>
      <c r="AA165" t="s">
        <v>190</v>
      </c>
      <c r="AB165" t="s">
        <v>190</v>
      </c>
      <c r="AC165" t="s">
        <v>190</v>
      </c>
      <c r="AD165" t="s">
        <v>190</v>
      </c>
      <c r="AE165" t="s">
        <v>190</v>
      </c>
      <c r="AF165" t="s">
        <v>190</v>
      </c>
      <c r="AG165" t="s">
        <v>190</v>
      </c>
      <c r="AH165" t="s">
        <v>190</v>
      </c>
      <c r="AI165" t="s">
        <v>190</v>
      </c>
      <c r="AJ165" t="s">
        <v>190</v>
      </c>
      <c r="AK165" t="s">
        <v>190</v>
      </c>
      <c r="AL165" t="s">
        <v>190</v>
      </c>
      <c r="AM165" t="s">
        <v>190</v>
      </c>
      <c r="AN165" t="s">
        <v>190</v>
      </c>
      <c r="AO165" t="s">
        <v>190</v>
      </c>
      <c r="AP165" t="s">
        <v>190</v>
      </c>
      <c r="AQ165" t="s">
        <v>190</v>
      </c>
      <c r="AR165">
        <v>0</v>
      </c>
      <c r="AS165">
        <v>0</v>
      </c>
      <c r="AT165">
        <v>2</v>
      </c>
    </row>
    <row r="166" spans="1:46" x14ac:dyDescent="0.25">
      <c r="A166">
        <v>165</v>
      </c>
      <c r="B166">
        <v>165</v>
      </c>
      <c r="C166">
        <v>2012</v>
      </c>
      <c r="D166" t="s">
        <v>20</v>
      </c>
      <c r="E166" t="s">
        <v>190</v>
      </c>
      <c r="F166" t="s">
        <v>21</v>
      </c>
      <c r="G166">
        <v>1.28</v>
      </c>
      <c r="H166" t="s">
        <v>268</v>
      </c>
      <c r="I166" s="8">
        <v>41108</v>
      </c>
      <c r="J166">
        <v>1.28</v>
      </c>
      <c r="K166" t="s">
        <v>190</v>
      </c>
      <c r="L166" t="s">
        <v>190</v>
      </c>
      <c r="M166" t="s">
        <v>190</v>
      </c>
      <c r="N166" t="s">
        <v>57</v>
      </c>
      <c r="O166" t="s">
        <v>83</v>
      </c>
      <c r="P166" t="s">
        <v>87</v>
      </c>
      <c r="Q166">
        <v>12</v>
      </c>
      <c r="R166">
        <v>9.3800000000000008</v>
      </c>
      <c r="S166" t="s">
        <v>30</v>
      </c>
      <c r="T166">
        <v>9380</v>
      </c>
      <c r="U166">
        <v>1862.6472941176501</v>
      </c>
      <c r="V166">
        <v>12.4</v>
      </c>
      <c r="W166">
        <v>20.6</v>
      </c>
      <c r="X166">
        <v>101.3</v>
      </c>
      <c r="Y166">
        <v>6.6</v>
      </c>
      <c r="Z166" t="s">
        <v>190</v>
      </c>
      <c r="AA166" t="s">
        <v>190</v>
      </c>
      <c r="AB166" t="s">
        <v>190</v>
      </c>
      <c r="AC166" t="s">
        <v>190</v>
      </c>
      <c r="AD166" t="s">
        <v>190</v>
      </c>
      <c r="AE166" t="s">
        <v>190</v>
      </c>
      <c r="AF166" t="s">
        <v>190</v>
      </c>
      <c r="AG166" t="s">
        <v>190</v>
      </c>
      <c r="AH166" t="s">
        <v>190</v>
      </c>
      <c r="AI166" t="s">
        <v>190</v>
      </c>
      <c r="AJ166" t="s">
        <v>190</v>
      </c>
      <c r="AK166" t="s">
        <v>190</v>
      </c>
      <c r="AL166" t="s">
        <v>190</v>
      </c>
      <c r="AM166" t="s">
        <v>190</v>
      </c>
      <c r="AN166" t="s">
        <v>190</v>
      </c>
      <c r="AO166" t="s">
        <v>190</v>
      </c>
      <c r="AP166" t="s">
        <v>190</v>
      </c>
      <c r="AQ166" t="s">
        <v>190</v>
      </c>
      <c r="AR166">
        <v>868.88004003584797</v>
      </c>
      <c r="AS166">
        <v>51.991964353218002</v>
      </c>
      <c r="AT166" t="s">
        <v>190</v>
      </c>
    </row>
    <row r="167" spans="1:46" x14ac:dyDescent="0.25">
      <c r="A167">
        <v>166</v>
      </c>
      <c r="B167">
        <v>166</v>
      </c>
      <c r="C167">
        <v>2012</v>
      </c>
      <c r="D167" t="s">
        <v>20</v>
      </c>
      <c r="E167" t="s">
        <v>190</v>
      </c>
      <c r="F167" t="s">
        <v>21</v>
      </c>
      <c r="G167">
        <v>1.28</v>
      </c>
      <c r="H167" t="s">
        <v>22</v>
      </c>
      <c r="I167" s="8">
        <v>41032</v>
      </c>
      <c r="J167">
        <v>1.28</v>
      </c>
      <c r="K167" t="s">
        <v>190</v>
      </c>
      <c r="L167">
        <v>1</v>
      </c>
      <c r="M167" s="8">
        <v>41034</v>
      </c>
      <c r="N167" t="s">
        <v>272</v>
      </c>
      <c r="O167" t="s">
        <v>59</v>
      </c>
      <c r="P167" t="s">
        <v>86</v>
      </c>
      <c r="Q167" t="s">
        <v>190</v>
      </c>
      <c r="R167" t="s">
        <v>190</v>
      </c>
      <c r="S167" t="s">
        <v>190</v>
      </c>
      <c r="T167" t="s">
        <v>190</v>
      </c>
      <c r="U167" t="s">
        <v>190</v>
      </c>
      <c r="V167" t="s">
        <v>190</v>
      </c>
      <c r="W167" t="s">
        <v>190</v>
      </c>
      <c r="X167" t="s">
        <v>190</v>
      </c>
      <c r="Y167" t="s">
        <v>190</v>
      </c>
      <c r="Z167" t="s">
        <v>190</v>
      </c>
      <c r="AA167" t="s">
        <v>190</v>
      </c>
      <c r="AB167" t="s">
        <v>190</v>
      </c>
      <c r="AC167" t="s">
        <v>190</v>
      </c>
      <c r="AD167" t="s">
        <v>190</v>
      </c>
      <c r="AE167" t="s">
        <v>190</v>
      </c>
      <c r="AF167" t="s">
        <v>190</v>
      </c>
      <c r="AG167" t="s">
        <v>190</v>
      </c>
      <c r="AH167" t="s">
        <v>190</v>
      </c>
      <c r="AI167" t="s">
        <v>190</v>
      </c>
      <c r="AJ167" t="s">
        <v>190</v>
      </c>
      <c r="AK167" t="s">
        <v>190</v>
      </c>
      <c r="AL167" t="s">
        <v>190</v>
      </c>
      <c r="AM167" t="s">
        <v>190</v>
      </c>
      <c r="AN167" t="s">
        <v>190</v>
      </c>
      <c r="AO167" t="s">
        <v>190</v>
      </c>
      <c r="AP167" t="s">
        <v>190</v>
      </c>
      <c r="AQ167" t="s">
        <v>190</v>
      </c>
      <c r="AR167">
        <v>0</v>
      </c>
      <c r="AS167">
        <v>0</v>
      </c>
      <c r="AT167">
        <v>2</v>
      </c>
    </row>
    <row r="168" spans="1:46" x14ac:dyDescent="0.25">
      <c r="A168">
        <v>167</v>
      </c>
      <c r="B168">
        <v>167</v>
      </c>
      <c r="C168">
        <v>2012</v>
      </c>
      <c r="D168" t="s">
        <v>20</v>
      </c>
      <c r="E168" t="s">
        <v>190</v>
      </c>
      <c r="F168" t="s">
        <v>21</v>
      </c>
      <c r="G168">
        <v>1.28</v>
      </c>
      <c r="H168" t="s">
        <v>22</v>
      </c>
      <c r="I168" s="8">
        <v>41107</v>
      </c>
      <c r="J168">
        <v>1.28</v>
      </c>
      <c r="K168" t="s">
        <v>190</v>
      </c>
      <c r="L168" t="s">
        <v>190</v>
      </c>
      <c r="M168" t="s">
        <v>190</v>
      </c>
      <c r="N168" t="s">
        <v>23</v>
      </c>
      <c r="O168" t="s">
        <v>190</v>
      </c>
      <c r="P168" t="s">
        <v>85</v>
      </c>
      <c r="Q168">
        <v>45</v>
      </c>
      <c r="R168">
        <v>35.159999999999997</v>
      </c>
      <c r="S168" t="s">
        <v>53</v>
      </c>
      <c r="T168">
        <v>3516</v>
      </c>
      <c r="U168">
        <v>3023.76</v>
      </c>
      <c r="V168" t="s">
        <v>190</v>
      </c>
      <c r="W168" t="s">
        <v>190</v>
      </c>
      <c r="X168" t="s">
        <v>190</v>
      </c>
      <c r="Y168" t="s">
        <v>190</v>
      </c>
      <c r="Z168" t="s">
        <v>190</v>
      </c>
      <c r="AA168" t="s">
        <v>190</v>
      </c>
      <c r="AB168" t="s">
        <v>190</v>
      </c>
      <c r="AC168" t="s">
        <v>190</v>
      </c>
      <c r="AD168" t="s">
        <v>190</v>
      </c>
      <c r="AE168" t="s">
        <v>190</v>
      </c>
      <c r="AF168" t="s">
        <v>190</v>
      </c>
      <c r="AG168" t="s">
        <v>190</v>
      </c>
      <c r="AH168" t="s">
        <v>190</v>
      </c>
      <c r="AI168" t="s">
        <v>190</v>
      </c>
      <c r="AJ168" t="s">
        <v>190</v>
      </c>
      <c r="AK168" t="s">
        <v>190</v>
      </c>
      <c r="AL168" t="s">
        <v>190</v>
      </c>
      <c r="AM168" t="s">
        <v>190</v>
      </c>
      <c r="AN168" t="s">
        <v>190</v>
      </c>
      <c r="AO168" t="s">
        <v>190</v>
      </c>
      <c r="AP168" t="s">
        <v>190</v>
      </c>
      <c r="AQ168" t="s">
        <v>190</v>
      </c>
      <c r="AR168">
        <v>1253.6422568153</v>
      </c>
      <c r="AS168">
        <v>80.356421999999995</v>
      </c>
      <c r="AT168" t="s">
        <v>190</v>
      </c>
    </row>
    <row r="169" spans="1:46" x14ac:dyDescent="0.25">
      <c r="A169">
        <v>168</v>
      </c>
      <c r="B169">
        <v>168</v>
      </c>
      <c r="C169">
        <v>2012</v>
      </c>
      <c r="D169" t="s">
        <v>20</v>
      </c>
      <c r="E169" t="s">
        <v>190</v>
      </c>
      <c r="F169" t="s">
        <v>21</v>
      </c>
      <c r="G169">
        <v>1.28</v>
      </c>
      <c r="H169" t="s">
        <v>22</v>
      </c>
      <c r="I169" s="8">
        <v>41148</v>
      </c>
      <c r="J169">
        <v>1.28</v>
      </c>
      <c r="K169" t="s">
        <v>190</v>
      </c>
      <c r="L169" t="s">
        <v>190</v>
      </c>
      <c r="M169" t="s">
        <v>190</v>
      </c>
      <c r="N169" t="s">
        <v>272</v>
      </c>
      <c r="O169" t="s">
        <v>190</v>
      </c>
      <c r="P169" t="s">
        <v>86</v>
      </c>
      <c r="Q169" t="s">
        <v>190</v>
      </c>
      <c r="R169" t="s">
        <v>190</v>
      </c>
      <c r="S169" t="s">
        <v>190</v>
      </c>
      <c r="T169" t="s">
        <v>190</v>
      </c>
      <c r="U169" t="s">
        <v>190</v>
      </c>
      <c r="V169" t="s">
        <v>190</v>
      </c>
      <c r="W169" t="s">
        <v>190</v>
      </c>
      <c r="X169" t="s">
        <v>190</v>
      </c>
      <c r="Y169" t="s">
        <v>190</v>
      </c>
      <c r="Z169" t="s">
        <v>190</v>
      </c>
      <c r="AA169" t="s">
        <v>190</v>
      </c>
      <c r="AB169" t="s">
        <v>190</v>
      </c>
      <c r="AC169" t="s">
        <v>190</v>
      </c>
      <c r="AD169" t="s">
        <v>190</v>
      </c>
      <c r="AE169" t="s">
        <v>190</v>
      </c>
      <c r="AF169" t="s">
        <v>190</v>
      </c>
      <c r="AG169" t="s">
        <v>190</v>
      </c>
      <c r="AH169" t="s">
        <v>190</v>
      </c>
      <c r="AI169" t="s">
        <v>190</v>
      </c>
      <c r="AJ169" t="s">
        <v>190</v>
      </c>
      <c r="AK169" t="s">
        <v>190</v>
      </c>
      <c r="AL169" t="s">
        <v>190</v>
      </c>
      <c r="AM169" t="s">
        <v>190</v>
      </c>
      <c r="AN169" t="s">
        <v>190</v>
      </c>
      <c r="AO169" t="s">
        <v>190</v>
      </c>
      <c r="AP169" t="s">
        <v>190</v>
      </c>
      <c r="AQ169" t="s">
        <v>190</v>
      </c>
      <c r="AR169">
        <v>0</v>
      </c>
      <c r="AS169">
        <v>0</v>
      </c>
      <c r="AT169" t="s">
        <v>190</v>
      </c>
    </row>
    <row r="170" spans="1:46" x14ac:dyDescent="0.25">
      <c r="A170">
        <v>169</v>
      </c>
      <c r="B170">
        <v>169</v>
      </c>
      <c r="C170">
        <v>2012</v>
      </c>
      <c r="D170" t="s">
        <v>20</v>
      </c>
      <c r="E170" t="s">
        <v>190</v>
      </c>
      <c r="F170" t="s">
        <v>21</v>
      </c>
      <c r="G170">
        <v>1.28</v>
      </c>
      <c r="H170" t="s">
        <v>22</v>
      </c>
      <c r="I170" s="8">
        <v>41205</v>
      </c>
      <c r="J170">
        <v>1.28</v>
      </c>
      <c r="K170" t="s">
        <v>190</v>
      </c>
      <c r="L170">
        <v>5</v>
      </c>
      <c r="M170" s="8">
        <v>41207</v>
      </c>
      <c r="N170" t="s">
        <v>272</v>
      </c>
      <c r="O170" t="s">
        <v>60</v>
      </c>
      <c r="P170" t="s">
        <v>86</v>
      </c>
      <c r="Q170" t="s">
        <v>190</v>
      </c>
      <c r="R170" t="s">
        <v>190</v>
      </c>
      <c r="S170" t="s">
        <v>190</v>
      </c>
      <c r="T170" t="s">
        <v>190</v>
      </c>
      <c r="U170" t="s">
        <v>190</v>
      </c>
      <c r="V170" t="s">
        <v>190</v>
      </c>
      <c r="W170" t="s">
        <v>190</v>
      </c>
      <c r="X170" t="s">
        <v>190</v>
      </c>
      <c r="Y170" t="s">
        <v>190</v>
      </c>
      <c r="Z170" t="s">
        <v>190</v>
      </c>
      <c r="AA170" t="s">
        <v>190</v>
      </c>
      <c r="AB170" t="s">
        <v>190</v>
      </c>
      <c r="AC170" t="s">
        <v>190</v>
      </c>
      <c r="AD170" t="s">
        <v>190</v>
      </c>
      <c r="AE170" t="s">
        <v>190</v>
      </c>
      <c r="AF170" t="s">
        <v>190</v>
      </c>
      <c r="AG170" t="s">
        <v>190</v>
      </c>
      <c r="AH170" t="s">
        <v>190</v>
      </c>
      <c r="AI170" t="s">
        <v>190</v>
      </c>
      <c r="AJ170" t="s">
        <v>190</v>
      </c>
      <c r="AK170" t="s">
        <v>190</v>
      </c>
      <c r="AL170" t="s">
        <v>190</v>
      </c>
      <c r="AM170" t="s">
        <v>190</v>
      </c>
      <c r="AN170" t="s">
        <v>190</v>
      </c>
      <c r="AO170" t="s">
        <v>190</v>
      </c>
      <c r="AP170" t="s">
        <v>190</v>
      </c>
      <c r="AQ170" t="s">
        <v>190</v>
      </c>
      <c r="AR170">
        <v>0</v>
      </c>
      <c r="AS170">
        <v>0</v>
      </c>
      <c r="AT170">
        <v>2</v>
      </c>
    </row>
    <row r="171" spans="1:46" x14ac:dyDescent="0.25">
      <c r="A171">
        <v>170</v>
      </c>
      <c r="B171">
        <v>170</v>
      </c>
      <c r="C171">
        <v>2012</v>
      </c>
      <c r="D171" t="s">
        <v>20</v>
      </c>
      <c r="E171" t="s">
        <v>190</v>
      </c>
      <c r="F171" t="s">
        <v>61</v>
      </c>
      <c r="G171">
        <v>0.21</v>
      </c>
      <c r="H171" t="s">
        <v>22</v>
      </c>
      <c r="I171" s="8">
        <v>41106</v>
      </c>
      <c r="J171">
        <v>0.21</v>
      </c>
      <c r="K171" t="s">
        <v>190</v>
      </c>
      <c r="L171" t="s">
        <v>190</v>
      </c>
      <c r="M171" t="s">
        <v>190</v>
      </c>
      <c r="N171" t="s">
        <v>23</v>
      </c>
      <c r="O171" t="s">
        <v>190</v>
      </c>
      <c r="P171" t="s">
        <v>85</v>
      </c>
      <c r="Q171">
        <v>10</v>
      </c>
      <c r="R171">
        <v>47.62</v>
      </c>
      <c r="S171" t="s">
        <v>53</v>
      </c>
      <c r="T171">
        <v>4762</v>
      </c>
      <c r="U171">
        <v>4095.32</v>
      </c>
      <c r="V171" t="s">
        <v>190</v>
      </c>
      <c r="W171" t="s">
        <v>190</v>
      </c>
      <c r="X171" t="s">
        <v>190</v>
      </c>
      <c r="Y171" t="s">
        <v>190</v>
      </c>
      <c r="Z171" t="s">
        <v>190</v>
      </c>
      <c r="AA171" t="s">
        <v>190</v>
      </c>
      <c r="AB171" t="s">
        <v>190</v>
      </c>
      <c r="AC171" t="s">
        <v>190</v>
      </c>
      <c r="AD171" t="s">
        <v>190</v>
      </c>
      <c r="AE171" t="s">
        <v>190</v>
      </c>
      <c r="AF171" t="s">
        <v>190</v>
      </c>
      <c r="AG171" t="s">
        <v>190</v>
      </c>
      <c r="AH171" t="s">
        <v>190</v>
      </c>
      <c r="AI171" t="s">
        <v>190</v>
      </c>
      <c r="AJ171" t="s">
        <v>190</v>
      </c>
      <c r="AK171" t="s">
        <v>190</v>
      </c>
      <c r="AL171" t="s">
        <v>190</v>
      </c>
      <c r="AM171" t="s">
        <v>190</v>
      </c>
      <c r="AN171" t="s">
        <v>190</v>
      </c>
      <c r="AO171" t="s">
        <v>190</v>
      </c>
      <c r="AP171" t="s">
        <v>190</v>
      </c>
      <c r="AQ171" t="s">
        <v>190</v>
      </c>
      <c r="AR171">
        <v>1697.9079712612299</v>
      </c>
      <c r="AS171">
        <v>108.833129</v>
      </c>
      <c r="AT171" t="s">
        <v>190</v>
      </c>
    </row>
    <row r="172" spans="1:46" x14ac:dyDescent="0.25">
      <c r="A172">
        <v>171</v>
      </c>
      <c r="B172">
        <v>171</v>
      </c>
      <c r="C172">
        <v>2012</v>
      </c>
      <c r="D172" t="s">
        <v>35</v>
      </c>
      <c r="E172" t="s">
        <v>190</v>
      </c>
      <c r="F172" t="s">
        <v>62</v>
      </c>
      <c r="G172">
        <v>0.68</v>
      </c>
      <c r="H172" t="s">
        <v>268</v>
      </c>
      <c r="I172" s="8">
        <v>41094</v>
      </c>
      <c r="J172">
        <v>0.68</v>
      </c>
      <c r="K172" t="s">
        <v>190</v>
      </c>
      <c r="L172" t="s">
        <v>190</v>
      </c>
      <c r="M172" t="s">
        <v>190</v>
      </c>
      <c r="N172" t="s">
        <v>57</v>
      </c>
      <c r="O172" t="s">
        <v>83</v>
      </c>
      <c r="P172" t="s">
        <v>87</v>
      </c>
      <c r="Q172">
        <v>15</v>
      </c>
      <c r="R172">
        <v>22.06</v>
      </c>
      <c r="S172" t="s">
        <v>30</v>
      </c>
      <c r="T172">
        <v>22060</v>
      </c>
      <c r="U172">
        <v>4380.59694117647</v>
      </c>
      <c r="V172">
        <v>29.2</v>
      </c>
      <c r="W172">
        <v>48.5</v>
      </c>
      <c r="X172">
        <v>238.2</v>
      </c>
      <c r="Y172">
        <v>15.4</v>
      </c>
      <c r="Z172" t="s">
        <v>190</v>
      </c>
      <c r="AA172" t="s">
        <v>190</v>
      </c>
      <c r="AB172" t="s">
        <v>190</v>
      </c>
      <c r="AC172" t="s">
        <v>190</v>
      </c>
      <c r="AD172" t="s">
        <v>190</v>
      </c>
      <c r="AE172" t="s">
        <v>190</v>
      </c>
      <c r="AF172" t="s">
        <v>190</v>
      </c>
      <c r="AG172" t="s">
        <v>190</v>
      </c>
      <c r="AH172" t="s">
        <v>190</v>
      </c>
      <c r="AI172" t="s">
        <v>190</v>
      </c>
      <c r="AJ172" t="s">
        <v>190</v>
      </c>
      <c r="AK172" t="s">
        <v>190</v>
      </c>
      <c r="AL172" t="s">
        <v>190</v>
      </c>
      <c r="AM172" t="s">
        <v>190</v>
      </c>
      <c r="AN172" t="s">
        <v>190</v>
      </c>
      <c r="AO172" t="s">
        <v>190</v>
      </c>
      <c r="AP172" t="s">
        <v>190</v>
      </c>
      <c r="AQ172" t="s">
        <v>190</v>
      </c>
      <c r="AR172">
        <v>2043.44282336789</v>
      </c>
      <c r="AS172">
        <v>122.275344736886</v>
      </c>
      <c r="AT172" t="s">
        <v>190</v>
      </c>
    </row>
    <row r="173" spans="1:46" x14ac:dyDescent="0.25">
      <c r="A173">
        <v>172</v>
      </c>
      <c r="B173">
        <v>172</v>
      </c>
      <c r="C173">
        <v>2012</v>
      </c>
      <c r="D173" t="s">
        <v>35</v>
      </c>
      <c r="E173" t="s">
        <v>190</v>
      </c>
      <c r="F173" t="s">
        <v>62</v>
      </c>
      <c r="G173">
        <v>0.68</v>
      </c>
      <c r="H173" t="s">
        <v>22</v>
      </c>
      <c r="I173" s="8">
        <v>41089</v>
      </c>
      <c r="J173">
        <v>0.68</v>
      </c>
      <c r="K173" t="s">
        <v>190</v>
      </c>
      <c r="L173" t="s">
        <v>190</v>
      </c>
      <c r="M173" t="s">
        <v>190</v>
      </c>
      <c r="N173" t="s">
        <v>23</v>
      </c>
      <c r="O173" t="s">
        <v>190</v>
      </c>
      <c r="P173" t="s">
        <v>85</v>
      </c>
      <c r="Q173">
        <v>60</v>
      </c>
      <c r="R173">
        <v>88.24</v>
      </c>
      <c r="S173" t="s">
        <v>53</v>
      </c>
      <c r="T173">
        <v>8824</v>
      </c>
      <c r="U173">
        <v>7588.64</v>
      </c>
      <c r="V173" t="s">
        <v>190</v>
      </c>
      <c r="W173" t="s">
        <v>190</v>
      </c>
      <c r="X173" t="s">
        <v>190</v>
      </c>
      <c r="Y173" t="s">
        <v>190</v>
      </c>
      <c r="Z173" t="s">
        <v>190</v>
      </c>
      <c r="AA173" t="s">
        <v>190</v>
      </c>
      <c r="AB173" t="s">
        <v>190</v>
      </c>
      <c r="AC173" t="s">
        <v>190</v>
      </c>
      <c r="AD173" t="s">
        <v>190</v>
      </c>
      <c r="AE173" t="s">
        <v>190</v>
      </c>
      <c r="AF173" t="s">
        <v>190</v>
      </c>
      <c r="AG173" t="s">
        <v>190</v>
      </c>
      <c r="AH173" t="s">
        <v>190</v>
      </c>
      <c r="AI173" t="s">
        <v>190</v>
      </c>
      <c r="AJ173" t="s">
        <v>190</v>
      </c>
      <c r="AK173" t="s">
        <v>190</v>
      </c>
      <c r="AL173" t="s">
        <v>190</v>
      </c>
      <c r="AM173" t="s">
        <v>190</v>
      </c>
      <c r="AN173" t="s">
        <v>190</v>
      </c>
      <c r="AO173" t="s">
        <v>190</v>
      </c>
      <c r="AP173" t="s">
        <v>190</v>
      </c>
      <c r="AQ173" t="s">
        <v>190</v>
      </c>
      <c r="AR173">
        <v>3146.2284624966601</v>
      </c>
      <c r="AS173">
        <v>201.66810799999999</v>
      </c>
      <c r="AT173" t="s">
        <v>190</v>
      </c>
    </row>
    <row r="174" spans="1:46" x14ac:dyDescent="0.25">
      <c r="A174">
        <v>173</v>
      </c>
      <c r="B174">
        <v>173</v>
      </c>
      <c r="C174">
        <v>2012</v>
      </c>
      <c r="D174" t="s">
        <v>35</v>
      </c>
      <c r="E174" t="s">
        <v>190</v>
      </c>
      <c r="F174" t="s">
        <v>62</v>
      </c>
      <c r="G174">
        <v>0.68</v>
      </c>
      <c r="H174" t="s">
        <v>22</v>
      </c>
      <c r="I174" s="8">
        <v>41156</v>
      </c>
      <c r="J174">
        <v>0.68</v>
      </c>
      <c r="K174" t="s">
        <v>190</v>
      </c>
      <c r="L174">
        <v>2</v>
      </c>
      <c r="M174" s="8">
        <v>41157</v>
      </c>
      <c r="N174" t="s">
        <v>272</v>
      </c>
      <c r="O174" t="s">
        <v>63</v>
      </c>
      <c r="P174" t="s">
        <v>86</v>
      </c>
      <c r="Q174" t="s">
        <v>190</v>
      </c>
      <c r="R174" t="s">
        <v>190</v>
      </c>
      <c r="S174" t="s">
        <v>190</v>
      </c>
      <c r="T174" t="s">
        <v>190</v>
      </c>
      <c r="U174" t="s">
        <v>190</v>
      </c>
      <c r="V174" t="s">
        <v>190</v>
      </c>
      <c r="W174" t="s">
        <v>190</v>
      </c>
      <c r="X174" t="s">
        <v>190</v>
      </c>
      <c r="Y174" t="s">
        <v>190</v>
      </c>
      <c r="Z174" t="s">
        <v>190</v>
      </c>
      <c r="AA174" t="s">
        <v>190</v>
      </c>
      <c r="AB174" t="s">
        <v>190</v>
      </c>
      <c r="AC174" t="s">
        <v>190</v>
      </c>
      <c r="AD174" t="s">
        <v>190</v>
      </c>
      <c r="AE174" t="s">
        <v>190</v>
      </c>
      <c r="AF174" t="s">
        <v>190</v>
      </c>
      <c r="AG174" t="s">
        <v>190</v>
      </c>
      <c r="AH174" t="s">
        <v>190</v>
      </c>
      <c r="AI174" t="s">
        <v>190</v>
      </c>
      <c r="AJ174" t="s">
        <v>190</v>
      </c>
      <c r="AK174" t="s">
        <v>190</v>
      </c>
      <c r="AL174" t="s">
        <v>190</v>
      </c>
      <c r="AM174" t="s">
        <v>190</v>
      </c>
      <c r="AN174" t="s">
        <v>190</v>
      </c>
      <c r="AO174" t="s">
        <v>190</v>
      </c>
      <c r="AP174" t="s">
        <v>190</v>
      </c>
      <c r="AQ174" t="s">
        <v>190</v>
      </c>
      <c r="AR174">
        <v>0</v>
      </c>
      <c r="AS174">
        <v>0</v>
      </c>
      <c r="AT174">
        <v>1</v>
      </c>
    </row>
    <row r="175" spans="1:46" x14ac:dyDescent="0.25">
      <c r="A175">
        <v>174</v>
      </c>
      <c r="B175">
        <v>174</v>
      </c>
      <c r="C175">
        <v>2012</v>
      </c>
      <c r="D175" t="s">
        <v>35</v>
      </c>
      <c r="E175" t="s">
        <v>190</v>
      </c>
      <c r="F175" t="s">
        <v>62</v>
      </c>
      <c r="G175">
        <v>0.68</v>
      </c>
      <c r="H175" t="s">
        <v>22</v>
      </c>
      <c r="I175" s="8">
        <v>41204</v>
      </c>
      <c r="J175">
        <v>0.68</v>
      </c>
      <c r="K175" t="s">
        <v>190</v>
      </c>
      <c r="L175">
        <v>3</v>
      </c>
      <c r="M175" s="8">
        <v>41204</v>
      </c>
      <c r="N175" t="s">
        <v>272</v>
      </c>
      <c r="O175" t="s">
        <v>60</v>
      </c>
      <c r="P175" t="s">
        <v>86</v>
      </c>
      <c r="Q175" t="s">
        <v>190</v>
      </c>
      <c r="R175" t="s">
        <v>190</v>
      </c>
      <c r="S175" t="s">
        <v>190</v>
      </c>
      <c r="T175" t="s">
        <v>190</v>
      </c>
      <c r="U175" t="s">
        <v>190</v>
      </c>
      <c r="V175" t="s">
        <v>190</v>
      </c>
      <c r="W175" t="s">
        <v>190</v>
      </c>
      <c r="X175" t="s">
        <v>190</v>
      </c>
      <c r="Y175" t="s">
        <v>190</v>
      </c>
      <c r="Z175" t="s">
        <v>190</v>
      </c>
      <c r="AA175" t="s">
        <v>190</v>
      </c>
      <c r="AB175" t="s">
        <v>190</v>
      </c>
      <c r="AC175" t="s">
        <v>190</v>
      </c>
      <c r="AD175" t="s">
        <v>190</v>
      </c>
      <c r="AE175" t="s">
        <v>190</v>
      </c>
      <c r="AF175" t="s">
        <v>190</v>
      </c>
      <c r="AG175" t="s">
        <v>190</v>
      </c>
      <c r="AH175" t="s">
        <v>190</v>
      </c>
      <c r="AI175" t="s">
        <v>190</v>
      </c>
      <c r="AJ175" t="s">
        <v>190</v>
      </c>
      <c r="AK175" t="s">
        <v>190</v>
      </c>
      <c r="AL175" t="s">
        <v>190</v>
      </c>
      <c r="AM175" t="s">
        <v>190</v>
      </c>
      <c r="AN175" t="s">
        <v>190</v>
      </c>
      <c r="AO175" t="s">
        <v>190</v>
      </c>
      <c r="AP175" t="s">
        <v>190</v>
      </c>
      <c r="AQ175" t="s">
        <v>190</v>
      </c>
      <c r="AR175">
        <v>0</v>
      </c>
      <c r="AS175">
        <v>0</v>
      </c>
      <c r="AT175">
        <v>0</v>
      </c>
    </row>
    <row r="176" spans="1:46" x14ac:dyDescent="0.25">
      <c r="A176">
        <v>175</v>
      </c>
      <c r="B176">
        <v>175</v>
      </c>
      <c r="C176">
        <v>2012</v>
      </c>
      <c r="D176" t="s">
        <v>35</v>
      </c>
      <c r="E176" t="s">
        <v>190</v>
      </c>
      <c r="F176" t="s">
        <v>61</v>
      </c>
      <c r="G176">
        <v>0.5</v>
      </c>
      <c r="H176" t="s">
        <v>22</v>
      </c>
      <c r="I176" s="8">
        <v>41107</v>
      </c>
      <c r="J176">
        <v>0.5</v>
      </c>
      <c r="K176" t="s">
        <v>190</v>
      </c>
      <c r="L176" t="s">
        <v>190</v>
      </c>
      <c r="M176" t="s">
        <v>190</v>
      </c>
      <c r="N176" t="s">
        <v>23</v>
      </c>
      <c r="O176" t="s">
        <v>190</v>
      </c>
      <c r="P176" t="s">
        <v>85</v>
      </c>
      <c r="Q176">
        <v>30</v>
      </c>
      <c r="R176">
        <v>60</v>
      </c>
      <c r="S176" t="s">
        <v>53</v>
      </c>
      <c r="T176">
        <v>6000</v>
      </c>
      <c r="U176">
        <v>5160</v>
      </c>
      <c r="V176" t="s">
        <v>190</v>
      </c>
      <c r="W176" t="s">
        <v>190</v>
      </c>
      <c r="X176" t="s">
        <v>190</v>
      </c>
      <c r="Y176" t="s">
        <v>190</v>
      </c>
      <c r="Z176" t="s">
        <v>190</v>
      </c>
      <c r="AA176" t="s">
        <v>190</v>
      </c>
      <c r="AB176" t="s">
        <v>190</v>
      </c>
      <c r="AC176" t="s">
        <v>190</v>
      </c>
      <c r="AD176" t="s">
        <v>190</v>
      </c>
      <c r="AE176" t="s">
        <v>190</v>
      </c>
      <c r="AF176" t="s">
        <v>190</v>
      </c>
      <c r="AG176" t="s">
        <v>190</v>
      </c>
      <c r="AH176" t="s">
        <v>190</v>
      </c>
      <c r="AI176" t="s">
        <v>190</v>
      </c>
      <c r="AJ176" t="s">
        <v>190</v>
      </c>
      <c r="AK176" t="s">
        <v>190</v>
      </c>
      <c r="AL176" t="s">
        <v>190</v>
      </c>
      <c r="AM176" t="s">
        <v>190</v>
      </c>
      <c r="AN176" t="s">
        <v>190</v>
      </c>
      <c r="AO176" t="s">
        <v>190</v>
      </c>
      <c r="AP176" t="s">
        <v>190</v>
      </c>
      <c r="AQ176" t="s">
        <v>190</v>
      </c>
      <c r="AR176">
        <v>2139.3212573639998</v>
      </c>
      <c r="AS176">
        <v>137.12700000000001</v>
      </c>
      <c r="AT176" t="s">
        <v>190</v>
      </c>
    </row>
    <row r="177" spans="1:46" x14ac:dyDescent="0.25">
      <c r="A177">
        <v>176</v>
      </c>
      <c r="B177">
        <v>176</v>
      </c>
      <c r="C177">
        <v>2012</v>
      </c>
      <c r="D177" t="s">
        <v>36</v>
      </c>
      <c r="E177" t="s">
        <v>190</v>
      </c>
      <c r="F177" t="s">
        <v>21</v>
      </c>
      <c r="G177">
        <v>2</v>
      </c>
      <c r="H177" t="s">
        <v>268</v>
      </c>
      <c r="I177" s="8">
        <v>40996</v>
      </c>
      <c r="J177">
        <v>2</v>
      </c>
      <c r="K177" t="s">
        <v>190</v>
      </c>
      <c r="L177" t="s">
        <v>190</v>
      </c>
      <c r="M177" t="s">
        <v>190</v>
      </c>
      <c r="N177" t="s">
        <v>273</v>
      </c>
      <c r="O177" t="s">
        <v>84</v>
      </c>
      <c r="P177" t="s">
        <v>87</v>
      </c>
      <c r="Q177">
        <v>45</v>
      </c>
      <c r="R177">
        <v>22.5</v>
      </c>
      <c r="S177" t="s">
        <v>31</v>
      </c>
      <c r="T177">
        <v>22500</v>
      </c>
      <c r="U177">
        <v>180</v>
      </c>
      <c r="V177">
        <v>9.1999999999999993</v>
      </c>
      <c r="W177">
        <v>7</v>
      </c>
      <c r="X177">
        <v>30.8</v>
      </c>
      <c r="Y177">
        <v>2</v>
      </c>
      <c r="Z177" t="s">
        <v>190</v>
      </c>
      <c r="AA177" t="s">
        <v>190</v>
      </c>
      <c r="AB177" t="s">
        <v>190</v>
      </c>
      <c r="AC177" t="s">
        <v>190</v>
      </c>
      <c r="AD177" t="s">
        <v>190</v>
      </c>
      <c r="AE177" t="s">
        <v>190</v>
      </c>
      <c r="AF177" t="s">
        <v>190</v>
      </c>
      <c r="AG177" t="s">
        <v>190</v>
      </c>
      <c r="AH177" t="s">
        <v>190</v>
      </c>
      <c r="AI177" t="s">
        <v>190</v>
      </c>
      <c r="AJ177" t="s">
        <v>190</v>
      </c>
      <c r="AK177" t="s">
        <v>190</v>
      </c>
      <c r="AL177" t="s">
        <v>190</v>
      </c>
      <c r="AM177" t="s">
        <v>190</v>
      </c>
      <c r="AN177" t="s">
        <v>190</v>
      </c>
      <c r="AO177" t="s">
        <v>190</v>
      </c>
      <c r="AP177" t="s">
        <v>190</v>
      </c>
      <c r="AQ177" t="s">
        <v>190</v>
      </c>
      <c r="AR177">
        <v>57.3354</v>
      </c>
      <c r="AS177">
        <v>13.95</v>
      </c>
      <c r="AT177" t="s">
        <v>190</v>
      </c>
    </row>
    <row r="178" spans="1:46" x14ac:dyDescent="0.25">
      <c r="A178">
        <v>177</v>
      </c>
      <c r="B178">
        <v>177</v>
      </c>
      <c r="C178">
        <v>2012</v>
      </c>
      <c r="D178" t="s">
        <v>36</v>
      </c>
      <c r="E178" t="s">
        <v>190</v>
      </c>
      <c r="F178" t="s">
        <v>21</v>
      </c>
      <c r="G178">
        <v>2</v>
      </c>
      <c r="H178" t="s">
        <v>268</v>
      </c>
      <c r="I178" s="8">
        <v>41127</v>
      </c>
      <c r="J178">
        <v>2</v>
      </c>
      <c r="K178" t="s">
        <v>190</v>
      </c>
      <c r="L178" t="s">
        <v>190</v>
      </c>
      <c r="M178" t="s">
        <v>190</v>
      </c>
      <c r="N178" t="s">
        <v>57</v>
      </c>
      <c r="O178" t="s">
        <v>83</v>
      </c>
      <c r="P178" t="s">
        <v>87</v>
      </c>
      <c r="Q178">
        <v>12</v>
      </c>
      <c r="R178">
        <v>6</v>
      </c>
      <c r="S178" t="s">
        <v>30</v>
      </c>
      <c r="T178">
        <v>6000</v>
      </c>
      <c r="U178">
        <v>1191.45882352941</v>
      </c>
      <c r="V178">
        <v>7.9</v>
      </c>
      <c r="W178">
        <v>13.2</v>
      </c>
      <c r="X178">
        <v>64.8</v>
      </c>
      <c r="Y178">
        <v>4.2</v>
      </c>
      <c r="Z178" t="s">
        <v>190</v>
      </c>
      <c r="AA178" t="s">
        <v>190</v>
      </c>
      <c r="AB178" t="s">
        <v>190</v>
      </c>
      <c r="AC178" t="s">
        <v>190</v>
      </c>
      <c r="AD178" t="s">
        <v>190</v>
      </c>
      <c r="AE178" t="s">
        <v>190</v>
      </c>
      <c r="AF178" t="s">
        <v>190</v>
      </c>
      <c r="AG178" t="s">
        <v>190</v>
      </c>
      <c r="AH178" t="s">
        <v>190</v>
      </c>
      <c r="AI178" t="s">
        <v>190</v>
      </c>
      <c r="AJ178" t="s">
        <v>190</v>
      </c>
      <c r="AK178" t="s">
        <v>190</v>
      </c>
      <c r="AL178" t="s">
        <v>190</v>
      </c>
      <c r="AM178" t="s">
        <v>190</v>
      </c>
      <c r="AN178" t="s">
        <v>190</v>
      </c>
      <c r="AO178" t="s">
        <v>190</v>
      </c>
      <c r="AP178" t="s">
        <v>190</v>
      </c>
      <c r="AQ178" t="s">
        <v>190</v>
      </c>
      <c r="AR178">
        <v>555.78680599307995</v>
      </c>
      <c r="AS178">
        <v>33.257120055363302</v>
      </c>
      <c r="AT178" t="s">
        <v>190</v>
      </c>
    </row>
    <row r="179" spans="1:46" x14ac:dyDescent="0.25">
      <c r="A179">
        <v>178</v>
      </c>
      <c r="B179">
        <v>178</v>
      </c>
      <c r="C179">
        <v>2012</v>
      </c>
      <c r="D179" t="s">
        <v>36</v>
      </c>
      <c r="E179" t="s">
        <v>190</v>
      </c>
      <c r="F179" t="s">
        <v>21</v>
      </c>
      <c r="G179">
        <v>2</v>
      </c>
      <c r="H179" t="s">
        <v>22</v>
      </c>
      <c r="I179" s="8">
        <v>41037</v>
      </c>
      <c r="J179">
        <v>1</v>
      </c>
      <c r="K179" t="s">
        <v>190</v>
      </c>
      <c r="L179">
        <v>1</v>
      </c>
      <c r="M179" s="8">
        <v>41038</v>
      </c>
      <c r="N179" t="s">
        <v>272</v>
      </c>
      <c r="O179" t="s">
        <v>59</v>
      </c>
      <c r="P179" t="s">
        <v>86</v>
      </c>
      <c r="Q179" t="s">
        <v>190</v>
      </c>
      <c r="R179" t="s">
        <v>190</v>
      </c>
      <c r="S179" t="s">
        <v>190</v>
      </c>
      <c r="T179" t="s">
        <v>190</v>
      </c>
      <c r="U179" t="s">
        <v>190</v>
      </c>
      <c r="V179" t="s">
        <v>190</v>
      </c>
      <c r="W179" t="s">
        <v>190</v>
      </c>
      <c r="X179" t="s">
        <v>190</v>
      </c>
      <c r="Y179" t="s">
        <v>190</v>
      </c>
      <c r="Z179" t="s">
        <v>190</v>
      </c>
      <c r="AA179" t="s">
        <v>190</v>
      </c>
      <c r="AB179" t="s">
        <v>190</v>
      </c>
      <c r="AC179" t="s">
        <v>190</v>
      </c>
      <c r="AD179" t="s">
        <v>190</v>
      </c>
      <c r="AE179" t="s">
        <v>190</v>
      </c>
      <c r="AF179" t="s">
        <v>190</v>
      </c>
      <c r="AG179" t="s">
        <v>190</v>
      </c>
      <c r="AH179" t="s">
        <v>190</v>
      </c>
      <c r="AI179" t="s">
        <v>190</v>
      </c>
      <c r="AJ179" t="s">
        <v>190</v>
      </c>
      <c r="AK179" t="s">
        <v>190</v>
      </c>
      <c r="AL179" t="s">
        <v>190</v>
      </c>
      <c r="AM179" t="s">
        <v>190</v>
      </c>
      <c r="AN179" t="s">
        <v>190</v>
      </c>
      <c r="AO179" t="s">
        <v>190</v>
      </c>
      <c r="AP179" t="s">
        <v>190</v>
      </c>
      <c r="AQ179" t="s">
        <v>190</v>
      </c>
      <c r="AR179">
        <v>0</v>
      </c>
      <c r="AS179">
        <v>0</v>
      </c>
      <c r="AT179">
        <v>1</v>
      </c>
    </row>
    <row r="180" spans="1:46" x14ac:dyDescent="0.25">
      <c r="A180">
        <v>179</v>
      </c>
      <c r="B180">
        <v>179</v>
      </c>
      <c r="C180">
        <v>2012</v>
      </c>
      <c r="D180" t="s">
        <v>36</v>
      </c>
      <c r="E180" t="s">
        <v>190</v>
      </c>
      <c r="F180" t="s">
        <v>21</v>
      </c>
      <c r="G180">
        <v>2</v>
      </c>
      <c r="H180" t="s">
        <v>22</v>
      </c>
      <c r="I180" s="8">
        <v>41039</v>
      </c>
      <c r="J180">
        <v>2</v>
      </c>
      <c r="K180" t="s">
        <v>190</v>
      </c>
      <c r="L180">
        <v>1</v>
      </c>
      <c r="M180" s="8">
        <v>41041</v>
      </c>
      <c r="N180" t="s">
        <v>272</v>
      </c>
      <c r="O180" t="s">
        <v>64</v>
      </c>
      <c r="P180" t="s">
        <v>86</v>
      </c>
      <c r="Q180" t="s">
        <v>190</v>
      </c>
      <c r="R180" t="s">
        <v>190</v>
      </c>
      <c r="S180" t="s">
        <v>190</v>
      </c>
      <c r="T180" t="s">
        <v>190</v>
      </c>
      <c r="U180" t="s">
        <v>190</v>
      </c>
      <c r="V180" t="s">
        <v>190</v>
      </c>
      <c r="W180" t="s">
        <v>190</v>
      </c>
      <c r="X180" t="s">
        <v>190</v>
      </c>
      <c r="Y180" t="s">
        <v>190</v>
      </c>
      <c r="Z180" t="s">
        <v>190</v>
      </c>
      <c r="AA180" t="s">
        <v>190</v>
      </c>
      <c r="AB180" t="s">
        <v>190</v>
      </c>
      <c r="AC180" t="s">
        <v>190</v>
      </c>
      <c r="AD180" t="s">
        <v>190</v>
      </c>
      <c r="AE180" t="s">
        <v>190</v>
      </c>
      <c r="AF180" t="s">
        <v>190</v>
      </c>
      <c r="AG180" t="s">
        <v>190</v>
      </c>
      <c r="AH180" t="s">
        <v>190</v>
      </c>
      <c r="AI180" t="s">
        <v>190</v>
      </c>
      <c r="AJ180" t="s">
        <v>190</v>
      </c>
      <c r="AK180" t="s">
        <v>190</v>
      </c>
      <c r="AL180" t="s">
        <v>190</v>
      </c>
      <c r="AM180" t="s">
        <v>190</v>
      </c>
      <c r="AN180" t="s">
        <v>190</v>
      </c>
      <c r="AO180" t="s">
        <v>190</v>
      </c>
      <c r="AP180" t="s">
        <v>190</v>
      </c>
      <c r="AQ180" t="s">
        <v>190</v>
      </c>
      <c r="AR180">
        <v>0</v>
      </c>
      <c r="AS180">
        <v>0</v>
      </c>
      <c r="AT180">
        <v>2</v>
      </c>
    </row>
    <row r="181" spans="1:46" x14ac:dyDescent="0.25">
      <c r="A181">
        <v>180</v>
      </c>
      <c r="B181">
        <v>180</v>
      </c>
      <c r="C181">
        <v>2012</v>
      </c>
      <c r="D181" t="s">
        <v>36</v>
      </c>
      <c r="E181" t="s">
        <v>190</v>
      </c>
      <c r="F181" t="s">
        <v>21</v>
      </c>
      <c r="G181">
        <v>2</v>
      </c>
      <c r="H181" t="s">
        <v>22</v>
      </c>
      <c r="I181" s="8">
        <v>41114</v>
      </c>
      <c r="J181">
        <v>2</v>
      </c>
      <c r="K181" t="s">
        <v>190</v>
      </c>
      <c r="L181" t="s">
        <v>190</v>
      </c>
      <c r="M181" t="s">
        <v>190</v>
      </c>
      <c r="N181" t="s">
        <v>25</v>
      </c>
      <c r="O181" t="s">
        <v>190</v>
      </c>
      <c r="P181" t="s">
        <v>85</v>
      </c>
      <c r="Q181">
        <v>165</v>
      </c>
      <c r="R181">
        <v>82.5</v>
      </c>
      <c r="S181" t="s">
        <v>53</v>
      </c>
      <c r="T181">
        <v>8250</v>
      </c>
      <c r="U181">
        <v>3052.5</v>
      </c>
      <c r="V181" t="s">
        <v>190</v>
      </c>
      <c r="W181" t="s">
        <v>190</v>
      </c>
      <c r="X181" t="s">
        <v>190</v>
      </c>
      <c r="Y181" t="s">
        <v>190</v>
      </c>
      <c r="Z181" t="s">
        <v>190</v>
      </c>
      <c r="AA181" t="s">
        <v>190</v>
      </c>
      <c r="AB181" t="s">
        <v>190</v>
      </c>
      <c r="AC181" t="s">
        <v>190</v>
      </c>
      <c r="AD181" t="s">
        <v>190</v>
      </c>
      <c r="AE181" t="s">
        <v>190</v>
      </c>
      <c r="AF181" t="s">
        <v>190</v>
      </c>
      <c r="AG181" t="s">
        <v>190</v>
      </c>
      <c r="AH181" t="s">
        <v>190</v>
      </c>
      <c r="AI181" t="s">
        <v>190</v>
      </c>
      <c r="AJ181" t="s">
        <v>190</v>
      </c>
      <c r="AK181" t="s">
        <v>190</v>
      </c>
      <c r="AL181" t="s">
        <v>190</v>
      </c>
      <c r="AM181" t="s">
        <v>190</v>
      </c>
      <c r="AN181" t="s">
        <v>190</v>
      </c>
      <c r="AO181" t="s">
        <v>190</v>
      </c>
      <c r="AP181" t="s">
        <v>190</v>
      </c>
      <c r="AQ181" t="s">
        <v>190</v>
      </c>
      <c r="AR181">
        <v>1265.5577787022501</v>
      </c>
      <c r="AS181">
        <v>81.1201875</v>
      </c>
      <c r="AT181" t="s">
        <v>190</v>
      </c>
    </row>
    <row r="182" spans="1:46" x14ac:dyDescent="0.25">
      <c r="A182">
        <v>181</v>
      </c>
      <c r="B182">
        <v>181</v>
      </c>
      <c r="C182">
        <v>2012</v>
      </c>
      <c r="D182" t="s">
        <v>36</v>
      </c>
      <c r="E182" t="s">
        <v>190</v>
      </c>
      <c r="F182" t="s">
        <v>21</v>
      </c>
      <c r="G182">
        <v>2</v>
      </c>
      <c r="H182" t="s">
        <v>22</v>
      </c>
      <c r="I182" s="8">
        <v>41151</v>
      </c>
      <c r="J182">
        <v>2</v>
      </c>
      <c r="K182" t="s">
        <v>190</v>
      </c>
      <c r="L182">
        <v>3</v>
      </c>
      <c r="M182" s="8">
        <v>41156</v>
      </c>
      <c r="N182" t="s">
        <v>272</v>
      </c>
      <c r="O182" t="s">
        <v>63</v>
      </c>
      <c r="P182" t="s">
        <v>86</v>
      </c>
      <c r="Q182" t="s">
        <v>190</v>
      </c>
      <c r="R182" t="s">
        <v>190</v>
      </c>
      <c r="S182" t="s">
        <v>190</v>
      </c>
      <c r="T182" t="s">
        <v>190</v>
      </c>
      <c r="U182" t="s">
        <v>190</v>
      </c>
      <c r="V182" t="s">
        <v>190</v>
      </c>
      <c r="W182" t="s">
        <v>190</v>
      </c>
      <c r="X182" t="s">
        <v>190</v>
      </c>
      <c r="Y182" t="s">
        <v>190</v>
      </c>
      <c r="Z182" t="s">
        <v>190</v>
      </c>
      <c r="AA182" t="s">
        <v>190</v>
      </c>
      <c r="AB182" t="s">
        <v>190</v>
      </c>
      <c r="AC182" t="s">
        <v>190</v>
      </c>
      <c r="AD182" t="s">
        <v>190</v>
      </c>
      <c r="AE182" t="s">
        <v>190</v>
      </c>
      <c r="AF182" t="s">
        <v>190</v>
      </c>
      <c r="AG182" t="s">
        <v>190</v>
      </c>
      <c r="AH182" t="s">
        <v>190</v>
      </c>
      <c r="AI182" t="s">
        <v>190</v>
      </c>
      <c r="AJ182" t="s">
        <v>190</v>
      </c>
      <c r="AK182" t="s">
        <v>190</v>
      </c>
      <c r="AL182" t="s">
        <v>190</v>
      </c>
      <c r="AM182" t="s">
        <v>190</v>
      </c>
      <c r="AN182" t="s">
        <v>190</v>
      </c>
      <c r="AO182" t="s">
        <v>190</v>
      </c>
      <c r="AP182" t="s">
        <v>190</v>
      </c>
      <c r="AQ182" t="s">
        <v>190</v>
      </c>
      <c r="AR182">
        <v>0</v>
      </c>
      <c r="AS182">
        <v>0</v>
      </c>
      <c r="AT182">
        <v>5</v>
      </c>
    </row>
    <row r="183" spans="1:46" x14ac:dyDescent="0.25">
      <c r="A183">
        <v>182</v>
      </c>
      <c r="B183">
        <v>182</v>
      </c>
      <c r="C183">
        <v>2012</v>
      </c>
      <c r="D183" t="s">
        <v>36</v>
      </c>
      <c r="E183" t="s">
        <v>190</v>
      </c>
      <c r="F183" t="s">
        <v>21</v>
      </c>
      <c r="G183">
        <v>2</v>
      </c>
      <c r="H183" t="s">
        <v>22</v>
      </c>
      <c r="I183" s="8">
        <v>41201</v>
      </c>
      <c r="J183">
        <v>2</v>
      </c>
      <c r="K183" t="s">
        <v>190</v>
      </c>
      <c r="L183">
        <v>4</v>
      </c>
      <c r="M183" s="8">
        <v>41201</v>
      </c>
      <c r="N183" t="s">
        <v>272</v>
      </c>
      <c r="O183" t="s">
        <v>60</v>
      </c>
      <c r="P183" t="s">
        <v>86</v>
      </c>
      <c r="Q183" t="s">
        <v>190</v>
      </c>
      <c r="R183" t="s">
        <v>190</v>
      </c>
      <c r="S183" t="s">
        <v>190</v>
      </c>
      <c r="T183" t="s">
        <v>190</v>
      </c>
      <c r="U183" t="s">
        <v>190</v>
      </c>
      <c r="V183" t="s">
        <v>190</v>
      </c>
      <c r="W183" t="s">
        <v>190</v>
      </c>
      <c r="X183" t="s">
        <v>190</v>
      </c>
      <c r="Y183" t="s">
        <v>190</v>
      </c>
      <c r="Z183" t="s">
        <v>190</v>
      </c>
      <c r="AA183" t="s">
        <v>190</v>
      </c>
      <c r="AB183" t="s">
        <v>190</v>
      </c>
      <c r="AC183" t="s">
        <v>190</v>
      </c>
      <c r="AD183" t="s">
        <v>190</v>
      </c>
      <c r="AE183" t="s">
        <v>190</v>
      </c>
      <c r="AF183" t="s">
        <v>190</v>
      </c>
      <c r="AG183" t="s">
        <v>190</v>
      </c>
      <c r="AH183" t="s">
        <v>190</v>
      </c>
      <c r="AI183" t="s">
        <v>190</v>
      </c>
      <c r="AJ183" t="s">
        <v>190</v>
      </c>
      <c r="AK183" t="s">
        <v>190</v>
      </c>
      <c r="AL183" t="s">
        <v>190</v>
      </c>
      <c r="AM183" t="s">
        <v>190</v>
      </c>
      <c r="AN183" t="s">
        <v>190</v>
      </c>
      <c r="AO183" t="s">
        <v>190</v>
      </c>
      <c r="AP183" t="s">
        <v>190</v>
      </c>
      <c r="AQ183" t="s">
        <v>190</v>
      </c>
      <c r="AR183">
        <v>0</v>
      </c>
      <c r="AS183">
        <v>0</v>
      </c>
      <c r="AT183">
        <v>0</v>
      </c>
    </row>
    <row r="184" spans="1:46" x14ac:dyDescent="0.25">
      <c r="A184">
        <v>183</v>
      </c>
      <c r="B184">
        <v>183</v>
      </c>
      <c r="C184">
        <v>2013</v>
      </c>
      <c r="D184" t="s">
        <v>20</v>
      </c>
      <c r="E184" t="s">
        <v>190</v>
      </c>
      <c r="F184" t="s">
        <v>21</v>
      </c>
      <c r="G184">
        <v>1.28</v>
      </c>
      <c r="H184" t="s">
        <v>268</v>
      </c>
      <c r="I184" s="8">
        <v>41382</v>
      </c>
      <c r="J184">
        <v>1.28</v>
      </c>
      <c r="K184" t="s">
        <v>190</v>
      </c>
      <c r="L184" t="s">
        <v>190</v>
      </c>
      <c r="M184" t="s">
        <v>190</v>
      </c>
      <c r="N184" t="s">
        <v>57</v>
      </c>
      <c r="O184" t="s">
        <v>65</v>
      </c>
      <c r="P184" t="s">
        <v>87</v>
      </c>
      <c r="Q184">
        <v>12</v>
      </c>
      <c r="R184">
        <v>9.3800000000000008</v>
      </c>
      <c r="S184" t="s">
        <v>30</v>
      </c>
      <c r="T184">
        <v>9380</v>
      </c>
      <c r="U184">
        <v>1397.62</v>
      </c>
      <c r="V184">
        <v>11.7</v>
      </c>
      <c r="W184">
        <v>14.4</v>
      </c>
      <c r="X184">
        <v>49.3</v>
      </c>
      <c r="Y184">
        <v>13</v>
      </c>
      <c r="Z184">
        <v>14.9</v>
      </c>
      <c r="AA184">
        <v>19.2</v>
      </c>
      <c r="AB184">
        <v>90.9</v>
      </c>
      <c r="AC184">
        <v>468.3</v>
      </c>
      <c r="AD184">
        <v>7.36</v>
      </c>
      <c r="AE184" t="s">
        <v>190</v>
      </c>
      <c r="AF184">
        <v>33.700000000000003</v>
      </c>
      <c r="AG184">
        <v>4.04</v>
      </c>
      <c r="AH184" t="s">
        <v>103</v>
      </c>
      <c r="AI184">
        <v>13.91</v>
      </c>
      <c r="AJ184">
        <v>3.2</v>
      </c>
      <c r="AK184">
        <v>4.51</v>
      </c>
      <c r="AL184">
        <v>10.34</v>
      </c>
      <c r="AM184">
        <v>29.4</v>
      </c>
      <c r="AN184">
        <v>35.39</v>
      </c>
      <c r="AO184">
        <v>19</v>
      </c>
      <c r="AP184">
        <v>5.4</v>
      </c>
      <c r="AQ184">
        <v>4.0599999999999996</v>
      </c>
      <c r="AR184">
        <v>654.50544600000001</v>
      </c>
      <c r="AS184">
        <v>47.099794000000003</v>
      </c>
      <c r="AT184" t="s">
        <v>190</v>
      </c>
    </row>
    <row r="185" spans="1:46" x14ac:dyDescent="0.25">
      <c r="A185">
        <v>184</v>
      </c>
      <c r="B185">
        <v>184</v>
      </c>
      <c r="C185">
        <v>2013</v>
      </c>
      <c r="D185" t="s">
        <v>20</v>
      </c>
      <c r="E185" t="s">
        <v>190</v>
      </c>
      <c r="F185" t="s">
        <v>21</v>
      </c>
      <c r="G185">
        <v>1.28</v>
      </c>
      <c r="H185" t="s">
        <v>268</v>
      </c>
      <c r="I185" s="8">
        <v>41479</v>
      </c>
      <c r="J185">
        <v>1.28</v>
      </c>
      <c r="K185" t="s">
        <v>190</v>
      </c>
      <c r="L185" t="s">
        <v>190</v>
      </c>
      <c r="M185" s="8">
        <v>41479</v>
      </c>
      <c r="N185" t="s">
        <v>269</v>
      </c>
      <c r="O185" t="s">
        <v>274</v>
      </c>
      <c r="P185" t="s">
        <v>87</v>
      </c>
      <c r="Q185">
        <v>70</v>
      </c>
      <c r="R185">
        <v>35</v>
      </c>
      <c r="S185" t="s">
        <v>31</v>
      </c>
      <c r="T185">
        <v>35000</v>
      </c>
      <c r="U185">
        <v>280</v>
      </c>
      <c r="V185">
        <v>13.5</v>
      </c>
      <c r="W185">
        <v>4.5</v>
      </c>
      <c r="X185">
        <v>43.8</v>
      </c>
      <c r="Y185">
        <v>2.5</v>
      </c>
      <c r="Z185">
        <v>0.8</v>
      </c>
      <c r="AA185">
        <v>40.9</v>
      </c>
      <c r="AB185">
        <v>59.1</v>
      </c>
      <c r="AC185">
        <v>342.9</v>
      </c>
      <c r="AD185">
        <v>7.46</v>
      </c>
      <c r="AE185" t="s">
        <v>190</v>
      </c>
      <c r="AF185">
        <v>74.5</v>
      </c>
      <c r="AG185">
        <v>41.4</v>
      </c>
      <c r="AH185">
        <v>6.58</v>
      </c>
      <c r="AI185">
        <v>4.5999999999999996</v>
      </c>
      <c r="AJ185">
        <v>14</v>
      </c>
      <c r="AK185">
        <v>8.5399999999999991</v>
      </c>
      <c r="AL185">
        <v>19.57</v>
      </c>
      <c r="AM185">
        <v>132</v>
      </c>
      <c r="AN185">
        <v>159.35</v>
      </c>
      <c r="AO185">
        <v>24.6</v>
      </c>
      <c r="AP185">
        <v>8.56</v>
      </c>
      <c r="AQ185">
        <v>4.5199999999999996</v>
      </c>
      <c r="AR185">
        <v>96.012</v>
      </c>
      <c r="AS185">
        <v>20.86</v>
      </c>
      <c r="AT185">
        <v>0</v>
      </c>
    </row>
    <row r="186" spans="1:46" x14ac:dyDescent="0.25">
      <c r="A186">
        <v>185</v>
      </c>
      <c r="B186">
        <v>185</v>
      </c>
      <c r="C186">
        <v>2013</v>
      </c>
      <c r="D186" t="s">
        <v>20</v>
      </c>
      <c r="E186" t="s">
        <v>190</v>
      </c>
      <c r="F186" t="s">
        <v>21</v>
      </c>
      <c r="G186">
        <v>1.28</v>
      </c>
      <c r="H186" t="s">
        <v>22</v>
      </c>
      <c r="I186" s="8">
        <v>41396</v>
      </c>
      <c r="J186">
        <v>1.28</v>
      </c>
      <c r="K186" t="s">
        <v>190</v>
      </c>
      <c r="L186" t="s">
        <v>190</v>
      </c>
      <c r="M186" s="8">
        <v>41397</v>
      </c>
      <c r="N186" t="s">
        <v>272</v>
      </c>
      <c r="O186" t="s">
        <v>67</v>
      </c>
      <c r="P186" t="s">
        <v>86</v>
      </c>
      <c r="Q186" t="s">
        <v>190</v>
      </c>
      <c r="R186" t="s">
        <v>190</v>
      </c>
      <c r="S186" t="s">
        <v>190</v>
      </c>
      <c r="T186" t="s">
        <v>190</v>
      </c>
      <c r="U186" t="s">
        <v>190</v>
      </c>
      <c r="V186" t="s">
        <v>190</v>
      </c>
      <c r="W186" t="s">
        <v>190</v>
      </c>
      <c r="X186" t="s">
        <v>190</v>
      </c>
      <c r="Y186" t="s">
        <v>190</v>
      </c>
      <c r="Z186" t="s">
        <v>190</v>
      </c>
      <c r="AA186" t="s">
        <v>190</v>
      </c>
      <c r="AB186" t="s">
        <v>190</v>
      </c>
      <c r="AC186" t="s">
        <v>190</v>
      </c>
      <c r="AD186" t="s">
        <v>190</v>
      </c>
      <c r="AE186" t="s">
        <v>190</v>
      </c>
      <c r="AF186" t="s">
        <v>190</v>
      </c>
      <c r="AG186" t="s">
        <v>190</v>
      </c>
      <c r="AH186" t="s">
        <v>190</v>
      </c>
      <c r="AI186" t="s">
        <v>190</v>
      </c>
      <c r="AJ186" t="s">
        <v>190</v>
      </c>
      <c r="AK186" t="s">
        <v>190</v>
      </c>
      <c r="AL186" t="s">
        <v>190</v>
      </c>
      <c r="AM186" t="s">
        <v>190</v>
      </c>
      <c r="AN186" t="s">
        <v>190</v>
      </c>
      <c r="AO186" t="s">
        <v>190</v>
      </c>
      <c r="AP186" t="s">
        <v>190</v>
      </c>
      <c r="AQ186" t="s">
        <v>190</v>
      </c>
      <c r="AR186">
        <v>0</v>
      </c>
      <c r="AS186">
        <v>0</v>
      </c>
      <c r="AT186">
        <v>1</v>
      </c>
    </row>
    <row r="187" spans="1:46" x14ac:dyDescent="0.25">
      <c r="A187">
        <v>186</v>
      </c>
      <c r="B187">
        <v>186</v>
      </c>
      <c r="C187">
        <v>2013</v>
      </c>
      <c r="D187" t="s">
        <v>20</v>
      </c>
      <c r="E187" t="s">
        <v>190</v>
      </c>
      <c r="F187" t="s">
        <v>21</v>
      </c>
      <c r="G187">
        <v>1.28</v>
      </c>
      <c r="H187" t="s">
        <v>22</v>
      </c>
      <c r="I187" s="8">
        <v>41431</v>
      </c>
      <c r="J187">
        <v>1.28</v>
      </c>
      <c r="K187" t="s">
        <v>190</v>
      </c>
      <c r="L187" t="s">
        <v>190</v>
      </c>
      <c r="M187" s="8">
        <v>41434</v>
      </c>
      <c r="N187" t="s">
        <v>272</v>
      </c>
      <c r="O187" t="s">
        <v>68</v>
      </c>
      <c r="P187" t="s">
        <v>86</v>
      </c>
      <c r="Q187" t="s">
        <v>190</v>
      </c>
      <c r="R187" t="s">
        <v>190</v>
      </c>
      <c r="S187" t="s">
        <v>190</v>
      </c>
      <c r="T187" t="s">
        <v>190</v>
      </c>
      <c r="U187" t="s">
        <v>190</v>
      </c>
      <c r="V187" t="s">
        <v>190</v>
      </c>
      <c r="W187" t="s">
        <v>190</v>
      </c>
      <c r="X187" t="s">
        <v>190</v>
      </c>
      <c r="Y187" t="s">
        <v>190</v>
      </c>
      <c r="Z187" t="s">
        <v>190</v>
      </c>
      <c r="AA187" t="s">
        <v>190</v>
      </c>
      <c r="AB187" t="s">
        <v>190</v>
      </c>
      <c r="AC187" t="s">
        <v>190</v>
      </c>
      <c r="AD187" t="s">
        <v>190</v>
      </c>
      <c r="AE187" t="s">
        <v>190</v>
      </c>
      <c r="AF187" t="s">
        <v>190</v>
      </c>
      <c r="AG187" t="s">
        <v>190</v>
      </c>
      <c r="AH187" t="s">
        <v>190</v>
      </c>
      <c r="AI187" t="s">
        <v>190</v>
      </c>
      <c r="AJ187" t="s">
        <v>190</v>
      </c>
      <c r="AK187" t="s">
        <v>190</v>
      </c>
      <c r="AL187" t="s">
        <v>190</v>
      </c>
      <c r="AM187" t="s">
        <v>190</v>
      </c>
      <c r="AN187" t="s">
        <v>190</v>
      </c>
      <c r="AO187" t="s">
        <v>190</v>
      </c>
      <c r="AP187" t="s">
        <v>190</v>
      </c>
      <c r="AQ187" t="s">
        <v>190</v>
      </c>
      <c r="AR187">
        <v>0</v>
      </c>
      <c r="AS187">
        <v>0</v>
      </c>
      <c r="AT187">
        <v>3</v>
      </c>
    </row>
    <row r="188" spans="1:46" x14ac:dyDescent="0.25">
      <c r="A188">
        <v>187</v>
      </c>
      <c r="B188">
        <v>187</v>
      </c>
      <c r="C188">
        <v>2013</v>
      </c>
      <c r="D188" t="s">
        <v>20</v>
      </c>
      <c r="E188" t="s">
        <v>190</v>
      </c>
      <c r="F188" t="s">
        <v>21</v>
      </c>
      <c r="G188">
        <v>1.28</v>
      </c>
      <c r="H188" t="s">
        <v>22</v>
      </c>
      <c r="I188" s="8">
        <v>41478</v>
      </c>
      <c r="J188">
        <v>1.28</v>
      </c>
      <c r="K188" t="s">
        <v>190</v>
      </c>
      <c r="L188" t="s">
        <v>190</v>
      </c>
      <c r="M188" t="s">
        <v>190</v>
      </c>
      <c r="N188" t="s">
        <v>23</v>
      </c>
      <c r="O188" t="s">
        <v>190</v>
      </c>
      <c r="P188" t="s">
        <v>85</v>
      </c>
      <c r="Q188">
        <v>22.5</v>
      </c>
      <c r="R188">
        <v>11.25</v>
      </c>
      <c r="S188" t="s">
        <v>53</v>
      </c>
      <c r="T188">
        <v>1125</v>
      </c>
      <c r="U188">
        <v>967.5</v>
      </c>
      <c r="V188" t="s">
        <v>190</v>
      </c>
      <c r="W188" t="s">
        <v>190</v>
      </c>
      <c r="X188" t="s">
        <v>190</v>
      </c>
      <c r="Y188" t="s">
        <v>190</v>
      </c>
      <c r="Z188" t="s">
        <v>190</v>
      </c>
      <c r="AA188" t="s">
        <v>190</v>
      </c>
      <c r="AB188" t="s">
        <v>190</v>
      </c>
      <c r="AC188" t="s">
        <v>190</v>
      </c>
      <c r="AD188" t="s">
        <v>190</v>
      </c>
      <c r="AE188" t="s">
        <v>190</v>
      </c>
      <c r="AF188" t="s">
        <v>190</v>
      </c>
      <c r="AG188" t="s">
        <v>190</v>
      </c>
      <c r="AH188" t="s">
        <v>190</v>
      </c>
      <c r="AI188" t="s">
        <v>190</v>
      </c>
      <c r="AJ188" t="s">
        <v>190</v>
      </c>
      <c r="AK188" t="s">
        <v>190</v>
      </c>
      <c r="AL188" t="s">
        <v>190</v>
      </c>
      <c r="AM188" t="s">
        <v>190</v>
      </c>
      <c r="AN188" t="s">
        <v>190</v>
      </c>
      <c r="AO188" t="s">
        <v>190</v>
      </c>
      <c r="AP188" t="s">
        <v>190</v>
      </c>
      <c r="AQ188" t="s">
        <v>190</v>
      </c>
      <c r="AR188">
        <v>401.12273575575</v>
      </c>
      <c r="AS188">
        <v>25.711312499999998</v>
      </c>
      <c r="AT188" t="s">
        <v>190</v>
      </c>
    </row>
    <row r="189" spans="1:46" x14ac:dyDescent="0.25">
      <c r="A189">
        <v>188</v>
      </c>
      <c r="B189">
        <v>188</v>
      </c>
      <c r="C189">
        <v>2013</v>
      </c>
      <c r="D189" t="s">
        <v>20</v>
      </c>
      <c r="E189" t="s">
        <v>190</v>
      </c>
      <c r="F189" t="s">
        <v>21</v>
      </c>
      <c r="G189">
        <v>1.28</v>
      </c>
      <c r="H189" t="s">
        <v>22</v>
      </c>
      <c r="I189" s="8">
        <v>41540</v>
      </c>
      <c r="J189">
        <v>1.28</v>
      </c>
      <c r="K189" t="s">
        <v>190</v>
      </c>
      <c r="L189" t="s">
        <v>190</v>
      </c>
      <c r="M189" t="s">
        <v>190</v>
      </c>
      <c r="N189" t="s">
        <v>272</v>
      </c>
      <c r="O189" t="s">
        <v>68</v>
      </c>
      <c r="P189" t="s">
        <v>86</v>
      </c>
      <c r="Q189" t="s">
        <v>190</v>
      </c>
      <c r="R189" t="s">
        <v>190</v>
      </c>
      <c r="S189" t="s">
        <v>190</v>
      </c>
      <c r="T189" t="s">
        <v>190</v>
      </c>
      <c r="U189" t="s">
        <v>190</v>
      </c>
      <c r="V189" t="s">
        <v>190</v>
      </c>
      <c r="W189" t="s">
        <v>190</v>
      </c>
      <c r="X189" t="s">
        <v>190</v>
      </c>
      <c r="Y189" t="s">
        <v>190</v>
      </c>
      <c r="Z189" t="s">
        <v>190</v>
      </c>
      <c r="AA189" t="s">
        <v>190</v>
      </c>
      <c r="AB189" t="s">
        <v>190</v>
      </c>
      <c r="AC189" t="s">
        <v>190</v>
      </c>
      <c r="AD189" t="s">
        <v>190</v>
      </c>
      <c r="AE189" t="s">
        <v>190</v>
      </c>
      <c r="AF189" t="s">
        <v>190</v>
      </c>
      <c r="AG189" t="s">
        <v>190</v>
      </c>
      <c r="AH189" t="s">
        <v>190</v>
      </c>
      <c r="AI189" t="s">
        <v>190</v>
      </c>
      <c r="AJ189" t="s">
        <v>190</v>
      </c>
      <c r="AK189" t="s">
        <v>190</v>
      </c>
      <c r="AL189" t="s">
        <v>190</v>
      </c>
      <c r="AM189" t="s">
        <v>190</v>
      </c>
      <c r="AN189" t="s">
        <v>190</v>
      </c>
      <c r="AO189" t="s">
        <v>190</v>
      </c>
      <c r="AP189" t="s">
        <v>190</v>
      </c>
      <c r="AQ189" t="s">
        <v>190</v>
      </c>
      <c r="AR189">
        <v>0</v>
      </c>
      <c r="AS189">
        <v>0</v>
      </c>
      <c r="AT189" t="s">
        <v>190</v>
      </c>
    </row>
    <row r="190" spans="1:46" x14ac:dyDescent="0.25">
      <c r="A190">
        <v>189</v>
      </c>
      <c r="B190">
        <v>189</v>
      </c>
      <c r="C190">
        <v>2013</v>
      </c>
      <c r="D190" t="s">
        <v>20</v>
      </c>
      <c r="E190" t="s">
        <v>190</v>
      </c>
      <c r="F190" t="s">
        <v>21</v>
      </c>
      <c r="G190">
        <v>1.28</v>
      </c>
      <c r="H190" t="s">
        <v>22</v>
      </c>
      <c r="I190" s="8">
        <v>41585</v>
      </c>
      <c r="J190">
        <v>1.28</v>
      </c>
      <c r="K190" t="s">
        <v>190</v>
      </c>
      <c r="L190" t="s">
        <v>190</v>
      </c>
      <c r="M190" s="8">
        <v>41591</v>
      </c>
      <c r="N190" t="s">
        <v>272</v>
      </c>
      <c r="O190" t="s">
        <v>69</v>
      </c>
      <c r="P190" t="s">
        <v>86</v>
      </c>
      <c r="Q190" t="s">
        <v>190</v>
      </c>
      <c r="R190" t="s">
        <v>190</v>
      </c>
      <c r="S190" t="s">
        <v>190</v>
      </c>
      <c r="T190" t="s">
        <v>190</v>
      </c>
      <c r="U190" t="s">
        <v>190</v>
      </c>
      <c r="V190" t="s">
        <v>190</v>
      </c>
      <c r="W190" t="s">
        <v>190</v>
      </c>
      <c r="X190" t="s">
        <v>190</v>
      </c>
      <c r="Y190" t="s">
        <v>190</v>
      </c>
      <c r="Z190" t="s">
        <v>190</v>
      </c>
      <c r="AA190" t="s">
        <v>190</v>
      </c>
      <c r="AB190" t="s">
        <v>190</v>
      </c>
      <c r="AC190" t="s">
        <v>190</v>
      </c>
      <c r="AD190" t="s">
        <v>190</v>
      </c>
      <c r="AE190" t="s">
        <v>190</v>
      </c>
      <c r="AF190" t="s">
        <v>190</v>
      </c>
      <c r="AG190" t="s">
        <v>190</v>
      </c>
      <c r="AH190" t="s">
        <v>190</v>
      </c>
      <c r="AI190" t="s">
        <v>190</v>
      </c>
      <c r="AJ190" t="s">
        <v>190</v>
      </c>
      <c r="AK190" t="s">
        <v>190</v>
      </c>
      <c r="AL190" t="s">
        <v>190</v>
      </c>
      <c r="AM190" t="s">
        <v>190</v>
      </c>
      <c r="AN190" t="s">
        <v>190</v>
      </c>
      <c r="AO190" t="s">
        <v>190</v>
      </c>
      <c r="AP190" t="s">
        <v>190</v>
      </c>
      <c r="AQ190" t="s">
        <v>190</v>
      </c>
      <c r="AR190">
        <v>0</v>
      </c>
      <c r="AS190">
        <v>0</v>
      </c>
      <c r="AT190">
        <v>6</v>
      </c>
    </row>
    <row r="191" spans="1:46" x14ac:dyDescent="0.25">
      <c r="A191">
        <v>190</v>
      </c>
      <c r="B191">
        <v>190</v>
      </c>
      <c r="C191">
        <v>2013</v>
      </c>
      <c r="D191" t="s">
        <v>20</v>
      </c>
      <c r="E191" t="s">
        <v>190</v>
      </c>
      <c r="F191" t="s">
        <v>61</v>
      </c>
      <c r="G191">
        <v>0.21</v>
      </c>
      <c r="H191" t="s">
        <v>22</v>
      </c>
      <c r="I191" s="8">
        <v>41466</v>
      </c>
      <c r="J191">
        <v>0.21</v>
      </c>
      <c r="K191" t="s">
        <v>190</v>
      </c>
      <c r="L191" t="s">
        <v>190</v>
      </c>
      <c r="M191" t="s">
        <v>190</v>
      </c>
      <c r="N191" t="s">
        <v>23</v>
      </c>
      <c r="O191" t="s">
        <v>275</v>
      </c>
      <c r="P191" t="s">
        <v>85</v>
      </c>
      <c r="Q191">
        <v>15</v>
      </c>
      <c r="R191">
        <v>30</v>
      </c>
      <c r="S191" t="s">
        <v>53</v>
      </c>
      <c r="T191">
        <v>3000</v>
      </c>
      <c r="U191">
        <v>2580</v>
      </c>
      <c r="V191" t="s">
        <v>190</v>
      </c>
      <c r="W191" t="s">
        <v>190</v>
      </c>
      <c r="X191" t="s">
        <v>190</v>
      </c>
      <c r="Y191" t="s">
        <v>190</v>
      </c>
      <c r="Z191" t="s">
        <v>190</v>
      </c>
      <c r="AA191" t="s">
        <v>190</v>
      </c>
      <c r="AB191" t="s">
        <v>190</v>
      </c>
      <c r="AC191" t="s">
        <v>190</v>
      </c>
      <c r="AD191" t="s">
        <v>190</v>
      </c>
      <c r="AE191" t="s">
        <v>190</v>
      </c>
      <c r="AF191" t="s">
        <v>190</v>
      </c>
      <c r="AG191" t="s">
        <v>190</v>
      </c>
      <c r="AH191" t="s">
        <v>190</v>
      </c>
      <c r="AI191" t="s">
        <v>190</v>
      </c>
      <c r="AJ191" t="s">
        <v>190</v>
      </c>
      <c r="AK191" t="s">
        <v>190</v>
      </c>
      <c r="AL191" t="s">
        <v>190</v>
      </c>
      <c r="AM191" t="s">
        <v>190</v>
      </c>
      <c r="AN191" t="s">
        <v>190</v>
      </c>
      <c r="AO191" t="s">
        <v>190</v>
      </c>
      <c r="AP191" t="s">
        <v>190</v>
      </c>
      <c r="AQ191" t="s">
        <v>190</v>
      </c>
      <c r="AR191">
        <v>1069.6606286819999</v>
      </c>
      <c r="AS191">
        <v>68.563500000000005</v>
      </c>
      <c r="AT191" t="s">
        <v>190</v>
      </c>
    </row>
    <row r="192" spans="1:46" x14ac:dyDescent="0.25">
      <c r="A192">
        <v>191</v>
      </c>
      <c r="B192">
        <v>191</v>
      </c>
      <c r="C192">
        <v>2013</v>
      </c>
      <c r="D192" t="s">
        <v>20</v>
      </c>
      <c r="E192" t="s">
        <v>190</v>
      </c>
      <c r="F192" t="s">
        <v>61</v>
      </c>
      <c r="G192">
        <v>0.21</v>
      </c>
      <c r="H192" t="s">
        <v>22</v>
      </c>
      <c r="I192" s="8">
        <v>41540</v>
      </c>
      <c r="J192">
        <v>0.21</v>
      </c>
      <c r="K192" t="s">
        <v>190</v>
      </c>
      <c r="L192" t="s">
        <v>190</v>
      </c>
      <c r="M192" s="8">
        <v>41482</v>
      </c>
      <c r="N192" t="s">
        <v>272</v>
      </c>
      <c r="O192" t="s">
        <v>68</v>
      </c>
      <c r="P192" t="s">
        <v>86</v>
      </c>
      <c r="Q192" t="s">
        <v>190</v>
      </c>
      <c r="R192" t="s">
        <v>190</v>
      </c>
      <c r="S192" t="s">
        <v>190</v>
      </c>
      <c r="T192" t="s">
        <v>190</v>
      </c>
      <c r="U192" t="s">
        <v>190</v>
      </c>
      <c r="V192" t="s">
        <v>190</v>
      </c>
      <c r="W192" t="s">
        <v>190</v>
      </c>
      <c r="X192" t="s">
        <v>190</v>
      </c>
      <c r="Y192" t="s">
        <v>190</v>
      </c>
      <c r="Z192" t="s">
        <v>190</v>
      </c>
      <c r="AA192" t="s">
        <v>190</v>
      </c>
      <c r="AB192" t="s">
        <v>190</v>
      </c>
      <c r="AC192" t="s">
        <v>190</v>
      </c>
      <c r="AD192" t="s">
        <v>190</v>
      </c>
      <c r="AE192" t="s">
        <v>190</v>
      </c>
      <c r="AF192" t="s">
        <v>190</v>
      </c>
      <c r="AG192" t="s">
        <v>190</v>
      </c>
      <c r="AH192" t="s">
        <v>190</v>
      </c>
      <c r="AI192" t="s">
        <v>190</v>
      </c>
      <c r="AJ192" t="s">
        <v>190</v>
      </c>
      <c r="AK192" t="s">
        <v>190</v>
      </c>
      <c r="AL192" t="s">
        <v>190</v>
      </c>
      <c r="AM192" t="s">
        <v>190</v>
      </c>
      <c r="AN192" t="s">
        <v>190</v>
      </c>
      <c r="AO192" t="s">
        <v>190</v>
      </c>
      <c r="AP192" t="s">
        <v>190</v>
      </c>
      <c r="AQ192" t="s">
        <v>190</v>
      </c>
      <c r="AR192">
        <v>0</v>
      </c>
      <c r="AS192">
        <v>0</v>
      </c>
      <c r="AT192">
        <v>-58</v>
      </c>
    </row>
    <row r="193" spans="1:46" x14ac:dyDescent="0.25">
      <c r="A193">
        <v>192</v>
      </c>
      <c r="B193">
        <v>192</v>
      </c>
      <c r="C193">
        <v>2013</v>
      </c>
      <c r="D193" t="s">
        <v>35</v>
      </c>
      <c r="E193" t="s">
        <v>190</v>
      </c>
      <c r="F193" t="s">
        <v>62</v>
      </c>
      <c r="G193">
        <v>0.68</v>
      </c>
      <c r="H193" t="s">
        <v>268</v>
      </c>
      <c r="I193" s="8">
        <v>41382</v>
      </c>
      <c r="J193">
        <v>0.68</v>
      </c>
      <c r="K193" t="s">
        <v>190</v>
      </c>
      <c r="L193" t="s">
        <v>190</v>
      </c>
      <c r="M193" t="s">
        <v>190</v>
      </c>
      <c r="N193" t="s">
        <v>57</v>
      </c>
      <c r="O193" t="s">
        <v>65</v>
      </c>
      <c r="P193" t="s">
        <v>87</v>
      </c>
      <c r="Q193">
        <v>8</v>
      </c>
      <c r="R193">
        <v>11.76</v>
      </c>
      <c r="S193" t="s">
        <v>30</v>
      </c>
      <c r="T193">
        <v>11760</v>
      </c>
      <c r="U193">
        <v>1752.24</v>
      </c>
      <c r="V193">
        <v>14.7</v>
      </c>
      <c r="W193">
        <v>18.100000000000001</v>
      </c>
      <c r="X193">
        <v>61.9</v>
      </c>
      <c r="Y193">
        <v>9.4</v>
      </c>
      <c r="Z193">
        <v>14.9</v>
      </c>
      <c r="AA193">
        <v>19.2</v>
      </c>
      <c r="AB193">
        <v>90.9</v>
      </c>
      <c r="AC193">
        <v>468.3</v>
      </c>
      <c r="AD193">
        <v>7.36</v>
      </c>
      <c r="AE193" t="s">
        <v>190</v>
      </c>
      <c r="AF193">
        <v>33.700000000000003</v>
      </c>
      <c r="AG193">
        <v>4.04</v>
      </c>
      <c r="AH193" t="s">
        <v>103</v>
      </c>
      <c r="AI193">
        <v>13.91</v>
      </c>
      <c r="AJ193">
        <v>3.2</v>
      </c>
      <c r="AK193">
        <v>4.51</v>
      </c>
      <c r="AL193">
        <v>10.34</v>
      </c>
      <c r="AM193">
        <v>29.4</v>
      </c>
      <c r="AN193">
        <v>35.39</v>
      </c>
      <c r="AO193">
        <v>19</v>
      </c>
      <c r="AP193">
        <v>5.4</v>
      </c>
      <c r="AQ193">
        <v>4.0599999999999996</v>
      </c>
      <c r="AR193">
        <v>820.57399199999998</v>
      </c>
      <c r="AS193">
        <v>59.050488000000001</v>
      </c>
      <c r="AT193" t="s">
        <v>190</v>
      </c>
    </row>
    <row r="194" spans="1:46" x14ac:dyDescent="0.25">
      <c r="A194">
        <v>193</v>
      </c>
      <c r="B194">
        <v>193</v>
      </c>
      <c r="C194">
        <v>2013</v>
      </c>
      <c r="D194" t="s">
        <v>35</v>
      </c>
      <c r="E194" t="s">
        <v>190</v>
      </c>
      <c r="F194" t="s">
        <v>62</v>
      </c>
      <c r="G194">
        <v>0.68</v>
      </c>
      <c r="H194" t="s">
        <v>268</v>
      </c>
      <c r="I194" s="8">
        <v>41473</v>
      </c>
      <c r="J194">
        <v>0.68</v>
      </c>
      <c r="K194" t="s">
        <v>190</v>
      </c>
      <c r="L194" t="s">
        <v>190</v>
      </c>
      <c r="M194" t="s">
        <v>190</v>
      </c>
      <c r="N194" t="s">
        <v>57</v>
      </c>
      <c r="O194" t="s">
        <v>65</v>
      </c>
      <c r="P194" t="s">
        <v>87</v>
      </c>
      <c r="Q194">
        <v>20</v>
      </c>
      <c r="R194">
        <v>29.41</v>
      </c>
      <c r="S194" t="s">
        <v>30</v>
      </c>
      <c r="T194">
        <v>29410</v>
      </c>
      <c r="U194">
        <v>6087.87</v>
      </c>
      <c r="V194">
        <v>37.1</v>
      </c>
      <c r="W194">
        <v>82.4</v>
      </c>
      <c r="X194">
        <v>82.4</v>
      </c>
      <c r="Y194">
        <v>20.6</v>
      </c>
      <c r="Z194">
        <v>20.7</v>
      </c>
      <c r="AA194">
        <v>20.2</v>
      </c>
      <c r="AB194">
        <v>79.8</v>
      </c>
      <c r="AC194">
        <v>462.8</v>
      </c>
      <c r="AD194">
        <v>7.57</v>
      </c>
      <c r="AE194" t="s">
        <v>190</v>
      </c>
      <c r="AF194">
        <v>14.4</v>
      </c>
      <c r="AG194">
        <v>3.45</v>
      </c>
      <c r="AH194" t="s">
        <v>103</v>
      </c>
      <c r="AI194">
        <v>32.049999999999997</v>
      </c>
      <c r="AJ194">
        <v>7</v>
      </c>
      <c r="AK194">
        <v>649</v>
      </c>
      <c r="AL194">
        <v>14.87</v>
      </c>
      <c r="AM194">
        <v>15.6</v>
      </c>
      <c r="AN194">
        <v>18.739999999999998</v>
      </c>
      <c r="AO194">
        <v>51.9</v>
      </c>
      <c r="AP194">
        <v>5.29</v>
      </c>
      <c r="AQ194">
        <v>2.59</v>
      </c>
      <c r="AR194">
        <v>2817.4662360000002</v>
      </c>
      <c r="AS194">
        <v>87.665328000000002</v>
      </c>
      <c r="AT194" t="s">
        <v>190</v>
      </c>
    </row>
    <row r="195" spans="1:46" x14ac:dyDescent="0.25">
      <c r="A195">
        <v>194</v>
      </c>
      <c r="B195">
        <v>194</v>
      </c>
      <c r="C195">
        <v>2013</v>
      </c>
      <c r="D195" t="s">
        <v>35</v>
      </c>
      <c r="E195" t="s">
        <v>190</v>
      </c>
      <c r="F195" t="s">
        <v>62</v>
      </c>
      <c r="G195">
        <v>0.68</v>
      </c>
      <c r="H195" t="s">
        <v>22</v>
      </c>
      <c r="I195" s="8">
        <v>41456</v>
      </c>
      <c r="J195">
        <v>0.68</v>
      </c>
      <c r="K195" t="s">
        <v>190</v>
      </c>
      <c r="L195" t="s">
        <v>190</v>
      </c>
      <c r="M195" s="8">
        <v>41457</v>
      </c>
      <c r="N195" t="s">
        <v>25</v>
      </c>
      <c r="O195" t="s">
        <v>190</v>
      </c>
      <c r="P195" t="s">
        <v>85</v>
      </c>
      <c r="Q195">
        <v>75</v>
      </c>
      <c r="R195">
        <v>110.29</v>
      </c>
      <c r="S195" t="s">
        <v>53</v>
      </c>
      <c r="T195">
        <v>11029</v>
      </c>
      <c r="U195">
        <v>4080.73</v>
      </c>
      <c r="V195" t="s">
        <v>190</v>
      </c>
      <c r="W195" t="s">
        <v>190</v>
      </c>
      <c r="X195" t="s">
        <v>190</v>
      </c>
      <c r="Y195" t="s">
        <v>190</v>
      </c>
      <c r="Z195" t="s">
        <v>190</v>
      </c>
      <c r="AA195" t="s">
        <v>190</v>
      </c>
      <c r="AB195" t="s">
        <v>190</v>
      </c>
      <c r="AC195" t="s">
        <v>190</v>
      </c>
      <c r="AD195" t="s">
        <v>190</v>
      </c>
      <c r="AE195" t="s">
        <v>190</v>
      </c>
      <c r="AF195" t="s">
        <v>190</v>
      </c>
      <c r="AG195" t="s">
        <v>190</v>
      </c>
      <c r="AH195" t="s">
        <v>190</v>
      </c>
      <c r="AI195" t="s">
        <v>190</v>
      </c>
      <c r="AJ195" t="s">
        <v>190</v>
      </c>
      <c r="AK195" t="s">
        <v>190</v>
      </c>
      <c r="AL195" t="s">
        <v>190</v>
      </c>
      <c r="AM195" t="s">
        <v>190</v>
      </c>
      <c r="AN195" t="s">
        <v>190</v>
      </c>
      <c r="AO195" t="s">
        <v>190</v>
      </c>
      <c r="AP195" t="s">
        <v>190</v>
      </c>
      <c r="AQ195" t="s">
        <v>190</v>
      </c>
      <c r="AR195">
        <v>1691.8589989463201</v>
      </c>
      <c r="AS195">
        <v>108.44539975000001</v>
      </c>
      <c r="AT195">
        <v>1</v>
      </c>
    </row>
    <row r="196" spans="1:46" x14ac:dyDescent="0.25">
      <c r="A196">
        <v>195</v>
      </c>
      <c r="B196">
        <v>195</v>
      </c>
      <c r="C196">
        <v>2013</v>
      </c>
      <c r="D196" t="s">
        <v>35</v>
      </c>
      <c r="E196" t="s">
        <v>190</v>
      </c>
      <c r="F196" t="s">
        <v>62</v>
      </c>
      <c r="G196">
        <v>0.68</v>
      </c>
      <c r="H196" t="s">
        <v>22</v>
      </c>
      <c r="I196" s="8">
        <v>41519</v>
      </c>
      <c r="J196">
        <v>0.68</v>
      </c>
      <c r="K196" t="s">
        <v>190</v>
      </c>
      <c r="L196" t="s">
        <v>190</v>
      </c>
      <c r="M196" s="8">
        <v>41521</v>
      </c>
      <c r="N196" t="s">
        <v>26</v>
      </c>
      <c r="O196" t="s">
        <v>190</v>
      </c>
      <c r="P196" t="s">
        <v>85</v>
      </c>
      <c r="Q196">
        <v>15</v>
      </c>
      <c r="R196">
        <v>22.06</v>
      </c>
      <c r="S196" t="s">
        <v>53</v>
      </c>
      <c r="T196">
        <v>2206</v>
      </c>
      <c r="U196">
        <v>816.22</v>
      </c>
      <c r="V196" t="s">
        <v>190</v>
      </c>
      <c r="W196" t="s">
        <v>190</v>
      </c>
      <c r="X196" t="s">
        <v>190</v>
      </c>
      <c r="Y196" t="s">
        <v>190</v>
      </c>
      <c r="Z196" t="s">
        <v>190</v>
      </c>
      <c r="AA196" t="s">
        <v>190</v>
      </c>
      <c r="AB196" t="s">
        <v>190</v>
      </c>
      <c r="AC196" t="s">
        <v>190</v>
      </c>
      <c r="AD196" t="s">
        <v>190</v>
      </c>
      <c r="AE196" t="s">
        <v>190</v>
      </c>
      <c r="AF196" t="s">
        <v>190</v>
      </c>
      <c r="AG196" t="s">
        <v>190</v>
      </c>
      <c r="AH196" t="s">
        <v>190</v>
      </c>
      <c r="AI196" t="s">
        <v>190</v>
      </c>
      <c r="AJ196" t="s">
        <v>190</v>
      </c>
      <c r="AK196" t="s">
        <v>190</v>
      </c>
      <c r="AL196" t="s">
        <v>190</v>
      </c>
      <c r="AM196" t="s">
        <v>190</v>
      </c>
      <c r="AN196" t="s">
        <v>190</v>
      </c>
      <c r="AO196" t="s">
        <v>190</v>
      </c>
      <c r="AP196" t="s">
        <v>190</v>
      </c>
      <c r="AQ196" t="s">
        <v>190</v>
      </c>
      <c r="AR196">
        <v>338.40247997783803</v>
      </c>
      <c r="AS196">
        <v>21.691046499999999</v>
      </c>
      <c r="AT196">
        <v>2</v>
      </c>
    </row>
    <row r="197" spans="1:46" x14ac:dyDescent="0.25">
      <c r="A197">
        <v>196</v>
      </c>
      <c r="B197">
        <v>196</v>
      </c>
      <c r="C197">
        <v>2013</v>
      </c>
      <c r="D197" t="s">
        <v>35</v>
      </c>
      <c r="E197" t="s">
        <v>190</v>
      </c>
      <c r="F197" t="s">
        <v>61</v>
      </c>
      <c r="G197">
        <v>0.5</v>
      </c>
      <c r="H197" t="s">
        <v>22</v>
      </c>
      <c r="I197" s="8">
        <v>41466</v>
      </c>
      <c r="J197">
        <v>0.5</v>
      </c>
      <c r="K197" t="s">
        <v>190</v>
      </c>
      <c r="L197" t="s">
        <v>190</v>
      </c>
      <c r="M197" s="8">
        <v>41467</v>
      </c>
      <c r="N197" t="s">
        <v>23</v>
      </c>
      <c r="O197" t="s">
        <v>276</v>
      </c>
      <c r="P197" t="s">
        <v>85</v>
      </c>
      <c r="Q197">
        <v>9</v>
      </c>
      <c r="R197">
        <v>42.86</v>
      </c>
      <c r="S197" t="s">
        <v>53</v>
      </c>
      <c r="T197">
        <v>4286</v>
      </c>
      <c r="U197">
        <v>3685.96</v>
      </c>
      <c r="V197" t="s">
        <v>190</v>
      </c>
      <c r="W197" t="s">
        <v>190</v>
      </c>
      <c r="X197" t="s">
        <v>190</v>
      </c>
      <c r="Y197" t="s">
        <v>190</v>
      </c>
      <c r="Z197" t="s">
        <v>190</v>
      </c>
      <c r="AA197" t="s">
        <v>190</v>
      </c>
      <c r="AB197" t="s">
        <v>190</v>
      </c>
      <c r="AC197" t="s">
        <v>190</v>
      </c>
      <c r="AD197" t="s">
        <v>190</v>
      </c>
      <c r="AE197" t="s">
        <v>190</v>
      </c>
      <c r="AF197" t="s">
        <v>190</v>
      </c>
      <c r="AG197" t="s">
        <v>190</v>
      </c>
      <c r="AH197" t="s">
        <v>190</v>
      </c>
      <c r="AI197" t="s">
        <v>190</v>
      </c>
      <c r="AJ197" t="s">
        <v>190</v>
      </c>
      <c r="AK197" t="s">
        <v>190</v>
      </c>
      <c r="AL197" t="s">
        <v>190</v>
      </c>
      <c r="AM197" t="s">
        <v>190</v>
      </c>
      <c r="AN197" t="s">
        <v>190</v>
      </c>
      <c r="AO197" t="s">
        <v>190</v>
      </c>
      <c r="AP197" t="s">
        <v>190</v>
      </c>
      <c r="AQ197" t="s">
        <v>190</v>
      </c>
      <c r="AR197">
        <v>1528.18848484368</v>
      </c>
      <c r="AS197">
        <v>97.954386999999997</v>
      </c>
      <c r="AT197">
        <v>1</v>
      </c>
    </row>
    <row r="198" spans="1:46" x14ac:dyDescent="0.25">
      <c r="A198">
        <v>197</v>
      </c>
      <c r="B198">
        <v>197</v>
      </c>
      <c r="C198">
        <v>2013</v>
      </c>
      <c r="D198" t="s">
        <v>36</v>
      </c>
      <c r="E198" t="s">
        <v>190</v>
      </c>
      <c r="F198" t="s">
        <v>21</v>
      </c>
      <c r="G198">
        <v>2</v>
      </c>
      <c r="H198" t="s">
        <v>268</v>
      </c>
      <c r="I198" s="8">
        <v>41381</v>
      </c>
      <c r="J198">
        <v>2</v>
      </c>
      <c r="K198" t="s">
        <v>190</v>
      </c>
      <c r="L198" t="s">
        <v>190</v>
      </c>
      <c r="M198" t="s">
        <v>190</v>
      </c>
      <c r="N198" t="s">
        <v>57</v>
      </c>
      <c r="O198" t="s">
        <v>65</v>
      </c>
      <c r="P198" t="s">
        <v>87</v>
      </c>
      <c r="Q198">
        <v>20</v>
      </c>
      <c r="R198">
        <v>10</v>
      </c>
      <c r="S198" t="s">
        <v>30</v>
      </c>
      <c r="T198">
        <v>10000</v>
      </c>
      <c r="U198">
        <v>1490</v>
      </c>
      <c r="V198">
        <v>12.5</v>
      </c>
      <c r="W198">
        <v>15.4</v>
      </c>
      <c r="X198">
        <v>52.6</v>
      </c>
      <c r="Y198">
        <v>8</v>
      </c>
      <c r="Z198">
        <v>14.9</v>
      </c>
      <c r="AA198">
        <v>19.2</v>
      </c>
      <c r="AB198">
        <v>90.9</v>
      </c>
      <c r="AC198">
        <v>468.3</v>
      </c>
      <c r="AD198">
        <v>7.36</v>
      </c>
      <c r="AE198" t="s">
        <v>190</v>
      </c>
      <c r="AF198">
        <v>33.700000000000003</v>
      </c>
      <c r="AG198">
        <v>4.04</v>
      </c>
      <c r="AH198" t="s">
        <v>103</v>
      </c>
      <c r="AI198">
        <v>13.91</v>
      </c>
      <c r="AJ198">
        <v>3.2</v>
      </c>
      <c r="AK198">
        <v>4.51</v>
      </c>
      <c r="AL198">
        <v>10.34</v>
      </c>
      <c r="AM198">
        <v>29.4</v>
      </c>
      <c r="AN198">
        <v>35.39</v>
      </c>
      <c r="AO198">
        <v>19</v>
      </c>
      <c r="AP198">
        <v>5.4</v>
      </c>
      <c r="AQ198">
        <v>4.0599999999999996</v>
      </c>
      <c r="AR198">
        <v>697.76700000000005</v>
      </c>
      <c r="AS198">
        <v>50.213000000000001</v>
      </c>
      <c r="AT198" t="s">
        <v>190</v>
      </c>
    </row>
    <row r="199" spans="1:46" x14ac:dyDescent="0.25">
      <c r="A199">
        <v>198</v>
      </c>
      <c r="B199">
        <v>198</v>
      </c>
      <c r="C199">
        <v>2013</v>
      </c>
      <c r="D199" t="s">
        <v>36</v>
      </c>
      <c r="E199" t="s">
        <v>190</v>
      </c>
      <c r="F199" t="s">
        <v>21</v>
      </c>
      <c r="G199">
        <v>2</v>
      </c>
      <c r="H199" t="s">
        <v>268</v>
      </c>
      <c r="I199" s="8">
        <v>41479</v>
      </c>
      <c r="J199">
        <v>2</v>
      </c>
      <c r="K199" t="s">
        <v>190</v>
      </c>
      <c r="L199" t="s">
        <v>190</v>
      </c>
      <c r="M199" t="s">
        <v>190</v>
      </c>
      <c r="N199" t="s">
        <v>269</v>
      </c>
      <c r="O199" t="s">
        <v>274</v>
      </c>
      <c r="P199" t="s">
        <v>87</v>
      </c>
      <c r="Q199">
        <v>35</v>
      </c>
      <c r="R199">
        <v>27.34</v>
      </c>
      <c r="S199" t="s">
        <v>31</v>
      </c>
      <c r="T199">
        <v>27340</v>
      </c>
      <c r="U199">
        <v>218.72</v>
      </c>
      <c r="V199">
        <v>10.5</v>
      </c>
      <c r="W199">
        <v>3.6</v>
      </c>
      <c r="X199">
        <v>34.200000000000003</v>
      </c>
      <c r="Y199">
        <v>1.9</v>
      </c>
      <c r="Z199">
        <v>0.8</v>
      </c>
      <c r="AA199">
        <v>43</v>
      </c>
      <c r="AB199">
        <v>57</v>
      </c>
      <c r="AC199">
        <v>330.3</v>
      </c>
      <c r="AD199">
        <v>7.42</v>
      </c>
      <c r="AE199" t="s">
        <v>190</v>
      </c>
      <c r="AF199">
        <v>65.099999999999994</v>
      </c>
      <c r="AG199">
        <v>48.6</v>
      </c>
      <c r="AH199" t="s">
        <v>103</v>
      </c>
      <c r="AI199">
        <v>5.07</v>
      </c>
      <c r="AJ199">
        <v>15.6</v>
      </c>
      <c r="AK199">
        <v>8.76</v>
      </c>
      <c r="AL199">
        <v>20.07</v>
      </c>
      <c r="AM199">
        <v>147</v>
      </c>
      <c r="AN199">
        <v>177.01</v>
      </c>
      <c r="AO199">
        <v>24.6</v>
      </c>
      <c r="AP199">
        <v>8.8000000000000007</v>
      </c>
      <c r="AQ199">
        <v>4.63</v>
      </c>
      <c r="AR199">
        <v>72.243216000000004</v>
      </c>
      <c r="AS199">
        <v>14.238671999999999</v>
      </c>
      <c r="AT199" t="s">
        <v>190</v>
      </c>
    </row>
    <row r="200" spans="1:46" x14ac:dyDescent="0.25">
      <c r="A200">
        <v>199</v>
      </c>
      <c r="B200">
        <v>199</v>
      </c>
      <c r="C200">
        <v>2013</v>
      </c>
      <c r="D200" t="s">
        <v>36</v>
      </c>
      <c r="E200" t="s">
        <v>190</v>
      </c>
      <c r="F200" t="s">
        <v>21</v>
      </c>
      <c r="G200">
        <v>2</v>
      </c>
      <c r="H200" t="s">
        <v>268</v>
      </c>
      <c r="I200" s="8">
        <v>41581</v>
      </c>
      <c r="J200">
        <v>2</v>
      </c>
      <c r="K200" t="s">
        <v>190</v>
      </c>
      <c r="L200" t="s">
        <v>190</v>
      </c>
      <c r="M200" t="s">
        <v>190</v>
      </c>
      <c r="N200" t="s">
        <v>57</v>
      </c>
      <c r="O200" t="s">
        <v>65</v>
      </c>
      <c r="P200" t="s">
        <v>87</v>
      </c>
      <c r="Q200">
        <v>24</v>
      </c>
      <c r="R200">
        <v>12</v>
      </c>
      <c r="S200" t="s">
        <v>30</v>
      </c>
      <c r="T200">
        <v>12000</v>
      </c>
      <c r="U200">
        <v>2382.91764705882</v>
      </c>
      <c r="V200">
        <v>15.1</v>
      </c>
      <c r="W200">
        <v>33.6</v>
      </c>
      <c r="X200">
        <v>33.6</v>
      </c>
      <c r="Y200">
        <v>8.4</v>
      </c>
      <c r="Z200" t="s">
        <v>190</v>
      </c>
      <c r="AA200" t="s">
        <v>190</v>
      </c>
      <c r="AB200" t="s">
        <v>190</v>
      </c>
      <c r="AC200" t="s">
        <v>190</v>
      </c>
      <c r="AD200" t="s">
        <v>190</v>
      </c>
      <c r="AE200" t="s">
        <v>190</v>
      </c>
      <c r="AF200" t="s">
        <v>190</v>
      </c>
      <c r="AG200" t="s">
        <v>190</v>
      </c>
      <c r="AH200" t="s">
        <v>190</v>
      </c>
      <c r="AI200" t="s">
        <v>190</v>
      </c>
      <c r="AJ200" t="s">
        <v>190</v>
      </c>
      <c r="AK200" t="s">
        <v>190</v>
      </c>
      <c r="AL200" t="s">
        <v>190</v>
      </c>
      <c r="AM200" t="s">
        <v>190</v>
      </c>
      <c r="AN200" t="s">
        <v>190</v>
      </c>
      <c r="AO200" t="s">
        <v>190</v>
      </c>
      <c r="AP200" t="s">
        <v>190</v>
      </c>
      <c r="AQ200" t="s">
        <v>190</v>
      </c>
      <c r="AR200">
        <v>1111.5736119861599</v>
      </c>
      <c r="AS200">
        <v>66.514240110726604</v>
      </c>
      <c r="AT200" t="s">
        <v>190</v>
      </c>
    </row>
    <row r="201" spans="1:46" x14ac:dyDescent="0.25">
      <c r="A201">
        <v>200</v>
      </c>
      <c r="B201">
        <v>200</v>
      </c>
      <c r="C201">
        <v>2013</v>
      </c>
      <c r="D201" t="s">
        <v>36</v>
      </c>
      <c r="E201" t="s">
        <v>190</v>
      </c>
      <c r="F201" t="s">
        <v>21</v>
      </c>
      <c r="G201">
        <v>2</v>
      </c>
      <c r="H201" t="s">
        <v>22</v>
      </c>
      <c r="I201" s="8">
        <v>41398</v>
      </c>
      <c r="J201">
        <v>2</v>
      </c>
      <c r="K201" t="s">
        <v>190</v>
      </c>
      <c r="L201" t="s">
        <v>190</v>
      </c>
      <c r="M201" s="8">
        <v>41402</v>
      </c>
      <c r="N201" t="s">
        <v>272</v>
      </c>
      <c r="O201" t="s">
        <v>67</v>
      </c>
      <c r="P201" t="s">
        <v>86</v>
      </c>
      <c r="Q201" t="s">
        <v>190</v>
      </c>
      <c r="R201" t="s">
        <v>190</v>
      </c>
      <c r="S201" t="s">
        <v>190</v>
      </c>
      <c r="T201" t="s">
        <v>190</v>
      </c>
      <c r="U201" t="s">
        <v>190</v>
      </c>
      <c r="V201" t="s">
        <v>190</v>
      </c>
      <c r="W201" t="s">
        <v>190</v>
      </c>
      <c r="X201" t="s">
        <v>190</v>
      </c>
      <c r="Y201" t="s">
        <v>190</v>
      </c>
      <c r="Z201" t="s">
        <v>190</v>
      </c>
      <c r="AA201" t="s">
        <v>190</v>
      </c>
      <c r="AB201" t="s">
        <v>190</v>
      </c>
      <c r="AC201" t="s">
        <v>190</v>
      </c>
      <c r="AD201" t="s">
        <v>190</v>
      </c>
      <c r="AE201" t="s">
        <v>190</v>
      </c>
      <c r="AF201" t="s">
        <v>190</v>
      </c>
      <c r="AG201" t="s">
        <v>190</v>
      </c>
      <c r="AH201" t="s">
        <v>190</v>
      </c>
      <c r="AI201" t="s">
        <v>190</v>
      </c>
      <c r="AJ201" t="s">
        <v>190</v>
      </c>
      <c r="AK201" t="s">
        <v>190</v>
      </c>
      <c r="AL201" t="s">
        <v>190</v>
      </c>
      <c r="AM201" t="s">
        <v>190</v>
      </c>
      <c r="AN201" t="s">
        <v>190</v>
      </c>
      <c r="AO201" t="s">
        <v>190</v>
      </c>
      <c r="AP201" t="s">
        <v>190</v>
      </c>
      <c r="AQ201" t="s">
        <v>190</v>
      </c>
      <c r="AR201">
        <v>0</v>
      </c>
      <c r="AS201">
        <v>0</v>
      </c>
      <c r="AT201">
        <v>4</v>
      </c>
    </row>
    <row r="202" spans="1:46" x14ac:dyDescent="0.25">
      <c r="A202">
        <v>201</v>
      </c>
      <c r="B202">
        <v>201</v>
      </c>
      <c r="C202">
        <v>2013</v>
      </c>
      <c r="D202" t="s">
        <v>36</v>
      </c>
      <c r="E202" t="s">
        <v>190</v>
      </c>
      <c r="F202" t="s">
        <v>21</v>
      </c>
      <c r="G202">
        <v>2</v>
      </c>
      <c r="H202" t="s">
        <v>22</v>
      </c>
      <c r="I202" s="8">
        <v>41435</v>
      </c>
      <c r="J202">
        <v>2</v>
      </c>
      <c r="K202" t="s">
        <v>190</v>
      </c>
      <c r="L202" t="s">
        <v>190</v>
      </c>
      <c r="M202" s="8">
        <v>41439</v>
      </c>
      <c r="N202" t="s">
        <v>272</v>
      </c>
      <c r="O202" t="s">
        <v>68</v>
      </c>
      <c r="P202" t="s">
        <v>86</v>
      </c>
      <c r="Q202" t="s">
        <v>190</v>
      </c>
      <c r="R202" t="s">
        <v>190</v>
      </c>
      <c r="S202" t="s">
        <v>190</v>
      </c>
      <c r="T202" t="s">
        <v>190</v>
      </c>
      <c r="U202" t="s">
        <v>190</v>
      </c>
      <c r="V202" t="s">
        <v>190</v>
      </c>
      <c r="W202" t="s">
        <v>190</v>
      </c>
      <c r="X202" t="s">
        <v>190</v>
      </c>
      <c r="Y202" t="s">
        <v>190</v>
      </c>
      <c r="Z202" t="s">
        <v>190</v>
      </c>
      <c r="AA202" t="s">
        <v>190</v>
      </c>
      <c r="AB202" t="s">
        <v>190</v>
      </c>
      <c r="AC202" t="s">
        <v>190</v>
      </c>
      <c r="AD202" t="s">
        <v>190</v>
      </c>
      <c r="AE202" t="s">
        <v>190</v>
      </c>
      <c r="AF202" t="s">
        <v>190</v>
      </c>
      <c r="AG202" t="s">
        <v>190</v>
      </c>
      <c r="AH202" t="s">
        <v>190</v>
      </c>
      <c r="AI202" t="s">
        <v>190</v>
      </c>
      <c r="AJ202" t="s">
        <v>190</v>
      </c>
      <c r="AK202" t="s">
        <v>190</v>
      </c>
      <c r="AL202" t="s">
        <v>190</v>
      </c>
      <c r="AM202" t="s">
        <v>190</v>
      </c>
      <c r="AN202" t="s">
        <v>190</v>
      </c>
      <c r="AO202" t="s">
        <v>190</v>
      </c>
      <c r="AP202" t="s">
        <v>190</v>
      </c>
      <c r="AQ202" t="s">
        <v>190</v>
      </c>
      <c r="AR202">
        <v>0</v>
      </c>
      <c r="AS202">
        <v>0</v>
      </c>
      <c r="AT202">
        <v>4</v>
      </c>
    </row>
    <row r="203" spans="1:46" x14ac:dyDescent="0.25">
      <c r="A203">
        <v>202</v>
      </c>
      <c r="B203">
        <v>202</v>
      </c>
      <c r="C203">
        <v>2013</v>
      </c>
      <c r="D203" t="s">
        <v>36</v>
      </c>
      <c r="E203" t="s">
        <v>190</v>
      </c>
      <c r="F203" t="s">
        <v>21</v>
      </c>
      <c r="G203">
        <v>2</v>
      </c>
      <c r="H203" t="s">
        <v>22</v>
      </c>
      <c r="I203" s="8">
        <v>41478</v>
      </c>
      <c r="J203">
        <v>2</v>
      </c>
      <c r="K203" t="s">
        <v>190</v>
      </c>
      <c r="L203" t="s">
        <v>190</v>
      </c>
      <c r="M203" s="8">
        <v>41478</v>
      </c>
      <c r="N203" t="s">
        <v>23</v>
      </c>
      <c r="O203" t="s">
        <v>190</v>
      </c>
      <c r="P203" t="s">
        <v>85</v>
      </c>
      <c r="Q203">
        <v>30</v>
      </c>
      <c r="R203">
        <v>23.44</v>
      </c>
      <c r="S203" t="s">
        <v>53</v>
      </c>
      <c r="T203">
        <v>2344</v>
      </c>
      <c r="U203">
        <v>2015.84</v>
      </c>
      <c r="V203" t="s">
        <v>190</v>
      </c>
      <c r="W203" t="s">
        <v>190</v>
      </c>
      <c r="X203" t="s">
        <v>190</v>
      </c>
      <c r="Y203" t="s">
        <v>190</v>
      </c>
      <c r="Z203" t="s">
        <v>190</v>
      </c>
      <c r="AA203" t="s">
        <v>190</v>
      </c>
      <c r="AB203" t="s">
        <v>190</v>
      </c>
      <c r="AC203" t="s">
        <v>190</v>
      </c>
      <c r="AD203" t="s">
        <v>190</v>
      </c>
      <c r="AE203" t="s">
        <v>190</v>
      </c>
      <c r="AF203" t="s">
        <v>190</v>
      </c>
      <c r="AG203" t="s">
        <v>190</v>
      </c>
      <c r="AH203" t="s">
        <v>190</v>
      </c>
      <c r="AI203" t="s">
        <v>190</v>
      </c>
      <c r="AJ203" t="s">
        <v>190</v>
      </c>
      <c r="AK203" t="s">
        <v>190</v>
      </c>
      <c r="AL203" t="s">
        <v>190</v>
      </c>
      <c r="AM203" t="s">
        <v>190</v>
      </c>
      <c r="AN203" t="s">
        <v>190</v>
      </c>
      <c r="AO203" t="s">
        <v>190</v>
      </c>
      <c r="AP203" t="s">
        <v>190</v>
      </c>
      <c r="AQ203" t="s">
        <v>190</v>
      </c>
      <c r="AR203">
        <v>835.76150454353603</v>
      </c>
      <c r="AS203">
        <v>53.570948000000001</v>
      </c>
      <c r="AT203">
        <v>0</v>
      </c>
    </row>
    <row r="204" spans="1:46" x14ac:dyDescent="0.25">
      <c r="A204">
        <v>203</v>
      </c>
      <c r="B204">
        <v>203</v>
      </c>
      <c r="C204">
        <v>2013</v>
      </c>
      <c r="D204" t="s">
        <v>36</v>
      </c>
      <c r="E204" t="s">
        <v>190</v>
      </c>
      <c r="F204" t="s">
        <v>21</v>
      </c>
      <c r="G204">
        <v>2</v>
      </c>
      <c r="H204" t="s">
        <v>22</v>
      </c>
      <c r="I204" s="8">
        <v>41545</v>
      </c>
      <c r="J204">
        <v>2</v>
      </c>
      <c r="K204" t="s">
        <v>190</v>
      </c>
      <c r="L204" t="s">
        <v>190</v>
      </c>
      <c r="M204" s="8">
        <v>41549</v>
      </c>
      <c r="N204" t="s">
        <v>272</v>
      </c>
      <c r="O204" t="s">
        <v>68</v>
      </c>
      <c r="P204" t="s">
        <v>86</v>
      </c>
      <c r="Q204" t="s">
        <v>190</v>
      </c>
      <c r="R204" t="s">
        <v>190</v>
      </c>
      <c r="S204" t="s">
        <v>190</v>
      </c>
      <c r="T204" t="s">
        <v>190</v>
      </c>
      <c r="U204" t="s">
        <v>190</v>
      </c>
      <c r="V204" t="s">
        <v>190</v>
      </c>
      <c r="W204" t="s">
        <v>190</v>
      </c>
      <c r="X204" t="s">
        <v>190</v>
      </c>
      <c r="Y204" t="s">
        <v>190</v>
      </c>
      <c r="Z204" t="s">
        <v>190</v>
      </c>
      <c r="AA204" t="s">
        <v>190</v>
      </c>
      <c r="AB204" t="s">
        <v>190</v>
      </c>
      <c r="AC204" t="s">
        <v>190</v>
      </c>
      <c r="AD204" t="s">
        <v>190</v>
      </c>
      <c r="AE204" t="s">
        <v>190</v>
      </c>
      <c r="AF204" t="s">
        <v>190</v>
      </c>
      <c r="AG204" t="s">
        <v>190</v>
      </c>
      <c r="AH204" t="s">
        <v>190</v>
      </c>
      <c r="AI204" t="s">
        <v>190</v>
      </c>
      <c r="AJ204" t="s">
        <v>190</v>
      </c>
      <c r="AK204" t="s">
        <v>190</v>
      </c>
      <c r="AL204" t="s">
        <v>190</v>
      </c>
      <c r="AM204" t="s">
        <v>190</v>
      </c>
      <c r="AN204" t="s">
        <v>190</v>
      </c>
      <c r="AO204" t="s">
        <v>190</v>
      </c>
      <c r="AP204" t="s">
        <v>190</v>
      </c>
      <c r="AQ204" t="s">
        <v>190</v>
      </c>
      <c r="AR204">
        <v>0</v>
      </c>
      <c r="AS204">
        <v>0</v>
      </c>
      <c r="AT204">
        <v>4</v>
      </c>
    </row>
    <row r="205" spans="1:46" x14ac:dyDescent="0.25">
      <c r="A205">
        <v>204</v>
      </c>
      <c r="B205">
        <v>204</v>
      </c>
      <c r="C205">
        <v>2014</v>
      </c>
      <c r="D205" t="s">
        <v>20</v>
      </c>
      <c r="E205" t="s">
        <v>190</v>
      </c>
      <c r="F205" t="s">
        <v>21</v>
      </c>
      <c r="G205">
        <v>1.28</v>
      </c>
      <c r="H205" t="s">
        <v>268</v>
      </c>
      <c r="I205" s="8">
        <v>41816</v>
      </c>
      <c r="J205">
        <v>1.28</v>
      </c>
      <c r="K205" t="s">
        <v>190</v>
      </c>
      <c r="L205" t="s">
        <v>190</v>
      </c>
      <c r="M205" t="s">
        <v>190</v>
      </c>
      <c r="N205" t="s">
        <v>273</v>
      </c>
      <c r="O205" t="s">
        <v>277</v>
      </c>
      <c r="P205" t="s">
        <v>87</v>
      </c>
      <c r="Q205">
        <v>30</v>
      </c>
      <c r="R205">
        <v>23.44</v>
      </c>
      <c r="S205" t="s">
        <v>31</v>
      </c>
      <c r="T205">
        <v>23440</v>
      </c>
      <c r="U205">
        <v>210.96</v>
      </c>
      <c r="V205">
        <v>5.7</v>
      </c>
      <c r="W205">
        <v>4.5</v>
      </c>
      <c r="X205">
        <v>19.5</v>
      </c>
      <c r="Y205">
        <v>1.2</v>
      </c>
      <c r="Z205">
        <v>0.9</v>
      </c>
      <c r="AA205">
        <v>37.4</v>
      </c>
      <c r="AB205">
        <v>62.6</v>
      </c>
      <c r="AC205">
        <v>363</v>
      </c>
      <c r="AD205">
        <v>7.65</v>
      </c>
      <c r="AE205" t="s">
        <v>190</v>
      </c>
      <c r="AF205">
        <v>64.400000000000006</v>
      </c>
      <c r="AG205">
        <v>32.1</v>
      </c>
      <c r="AH205" t="s">
        <v>103</v>
      </c>
      <c r="AI205">
        <v>5.64</v>
      </c>
      <c r="AJ205" t="s">
        <v>190</v>
      </c>
      <c r="AK205">
        <v>6.58</v>
      </c>
      <c r="AL205">
        <v>15.08</v>
      </c>
      <c r="AM205">
        <v>124</v>
      </c>
      <c r="AN205">
        <v>149.94</v>
      </c>
      <c r="AO205">
        <v>21.9</v>
      </c>
      <c r="AP205">
        <v>7.6</v>
      </c>
      <c r="AQ205">
        <v>4.08</v>
      </c>
      <c r="AR205">
        <v>76.578479999999999</v>
      </c>
      <c r="AS205">
        <v>13.585824000000001</v>
      </c>
      <c r="AT205" t="s">
        <v>190</v>
      </c>
    </row>
    <row r="206" spans="1:46" x14ac:dyDescent="0.25">
      <c r="A206">
        <v>205</v>
      </c>
      <c r="B206">
        <v>205</v>
      </c>
      <c r="C206">
        <v>2014</v>
      </c>
      <c r="D206" t="s">
        <v>20</v>
      </c>
      <c r="E206" t="s">
        <v>190</v>
      </c>
      <c r="F206" t="s">
        <v>21</v>
      </c>
      <c r="G206">
        <v>1.28</v>
      </c>
      <c r="H206" t="s">
        <v>268</v>
      </c>
      <c r="I206" s="8">
        <v>41890</v>
      </c>
      <c r="J206">
        <v>1.28</v>
      </c>
      <c r="K206" t="s">
        <v>190</v>
      </c>
      <c r="L206" t="s">
        <v>190</v>
      </c>
      <c r="M206" t="s">
        <v>190</v>
      </c>
      <c r="N206" t="s">
        <v>273</v>
      </c>
      <c r="O206" t="s">
        <v>277</v>
      </c>
      <c r="P206" t="s">
        <v>87</v>
      </c>
      <c r="Q206">
        <v>90</v>
      </c>
      <c r="R206">
        <v>45</v>
      </c>
      <c r="S206" t="s">
        <v>31</v>
      </c>
      <c r="T206">
        <v>45000</v>
      </c>
      <c r="U206">
        <v>270</v>
      </c>
      <c r="V206">
        <v>10.9</v>
      </c>
      <c r="W206">
        <v>8.6</v>
      </c>
      <c r="X206">
        <v>37.299999999999997</v>
      </c>
      <c r="Y206">
        <v>2.2999999999999998</v>
      </c>
      <c r="Z206">
        <v>0.6</v>
      </c>
      <c r="AA206">
        <v>47.1</v>
      </c>
      <c r="AB206">
        <v>52.9</v>
      </c>
      <c r="AC206">
        <v>306.8</v>
      </c>
      <c r="AD206">
        <v>7.5</v>
      </c>
      <c r="AE206" t="s">
        <v>190</v>
      </c>
      <c r="AF206">
        <v>109</v>
      </c>
      <c r="AG206">
        <v>29.1</v>
      </c>
      <c r="AH206">
        <v>0.308</v>
      </c>
      <c r="AI206">
        <v>2.82</v>
      </c>
      <c r="AJ206">
        <v>25</v>
      </c>
      <c r="AK206">
        <v>8.9700000000000006</v>
      </c>
      <c r="AL206">
        <v>20.56</v>
      </c>
      <c r="AM206">
        <v>179</v>
      </c>
      <c r="AN206">
        <v>216.22</v>
      </c>
      <c r="AO206">
        <v>30</v>
      </c>
      <c r="AP206">
        <v>9.93</v>
      </c>
      <c r="AQ206">
        <v>4.34</v>
      </c>
      <c r="AR206">
        <v>82.835999999999999</v>
      </c>
      <c r="AS206">
        <v>29.43</v>
      </c>
      <c r="AT206" t="s">
        <v>190</v>
      </c>
    </row>
    <row r="207" spans="1:46" x14ac:dyDescent="0.25">
      <c r="A207">
        <v>206</v>
      </c>
      <c r="B207">
        <v>206</v>
      </c>
      <c r="C207">
        <v>2014</v>
      </c>
      <c r="D207" t="s">
        <v>20</v>
      </c>
      <c r="E207" t="s">
        <v>190</v>
      </c>
      <c r="F207" t="s">
        <v>21</v>
      </c>
      <c r="G207">
        <v>1.28</v>
      </c>
      <c r="H207" t="s">
        <v>22</v>
      </c>
      <c r="I207" s="8">
        <v>41781</v>
      </c>
      <c r="J207">
        <v>0.25</v>
      </c>
      <c r="K207" t="s">
        <v>190</v>
      </c>
      <c r="L207" t="s">
        <v>190</v>
      </c>
      <c r="M207" s="8">
        <v>41793</v>
      </c>
      <c r="N207" t="s">
        <v>272</v>
      </c>
      <c r="O207" t="s">
        <v>70</v>
      </c>
      <c r="P207" t="s">
        <v>86</v>
      </c>
      <c r="Q207" t="s">
        <v>190</v>
      </c>
      <c r="R207" t="s">
        <v>190</v>
      </c>
      <c r="S207" t="s">
        <v>190</v>
      </c>
      <c r="T207" t="s">
        <v>190</v>
      </c>
      <c r="U207" t="s">
        <v>190</v>
      </c>
      <c r="V207" t="s">
        <v>190</v>
      </c>
      <c r="W207" t="s">
        <v>190</v>
      </c>
      <c r="X207" t="s">
        <v>190</v>
      </c>
      <c r="Y207" t="s">
        <v>190</v>
      </c>
      <c r="Z207" t="s">
        <v>190</v>
      </c>
      <c r="AA207" t="s">
        <v>190</v>
      </c>
      <c r="AB207" t="s">
        <v>190</v>
      </c>
      <c r="AC207" t="s">
        <v>190</v>
      </c>
      <c r="AD207" t="s">
        <v>190</v>
      </c>
      <c r="AE207" t="s">
        <v>190</v>
      </c>
      <c r="AF207" t="s">
        <v>190</v>
      </c>
      <c r="AG207" t="s">
        <v>190</v>
      </c>
      <c r="AH207" t="s">
        <v>190</v>
      </c>
      <c r="AI207" t="s">
        <v>190</v>
      </c>
      <c r="AJ207" t="s">
        <v>190</v>
      </c>
      <c r="AK207" t="s">
        <v>190</v>
      </c>
      <c r="AL207" t="s">
        <v>190</v>
      </c>
      <c r="AM207" t="s">
        <v>190</v>
      </c>
      <c r="AN207" t="s">
        <v>190</v>
      </c>
      <c r="AO207" t="s">
        <v>190</v>
      </c>
      <c r="AP207" t="s">
        <v>190</v>
      </c>
      <c r="AQ207" t="s">
        <v>190</v>
      </c>
      <c r="AR207">
        <v>0</v>
      </c>
      <c r="AS207">
        <v>0</v>
      </c>
      <c r="AT207">
        <v>12</v>
      </c>
    </row>
    <row r="208" spans="1:46" x14ac:dyDescent="0.25">
      <c r="A208">
        <v>207</v>
      </c>
      <c r="B208">
        <v>207</v>
      </c>
      <c r="C208">
        <v>2014</v>
      </c>
      <c r="D208" t="s">
        <v>20</v>
      </c>
      <c r="E208" t="s">
        <v>190</v>
      </c>
      <c r="F208" t="s">
        <v>21</v>
      </c>
      <c r="G208">
        <v>1.28</v>
      </c>
      <c r="H208" t="s">
        <v>22</v>
      </c>
      <c r="I208" s="8">
        <v>41803</v>
      </c>
      <c r="J208">
        <v>1.28</v>
      </c>
      <c r="K208" t="s">
        <v>190</v>
      </c>
      <c r="L208" t="s">
        <v>190</v>
      </c>
      <c r="M208" s="8">
        <v>41809</v>
      </c>
      <c r="N208" t="s">
        <v>272</v>
      </c>
      <c r="O208" t="s">
        <v>71</v>
      </c>
      <c r="P208" t="s">
        <v>86</v>
      </c>
      <c r="Q208">
        <v>54</v>
      </c>
      <c r="R208">
        <v>42.19</v>
      </c>
      <c r="S208" t="s">
        <v>53</v>
      </c>
      <c r="T208">
        <v>4219</v>
      </c>
      <c r="U208" t="s">
        <v>190</v>
      </c>
      <c r="V208" t="s">
        <v>190</v>
      </c>
      <c r="W208" t="s">
        <v>190</v>
      </c>
      <c r="X208" t="s">
        <v>190</v>
      </c>
      <c r="Y208" t="s">
        <v>190</v>
      </c>
      <c r="Z208" t="s">
        <v>190</v>
      </c>
      <c r="AA208" t="s">
        <v>190</v>
      </c>
      <c r="AB208" t="s">
        <v>190</v>
      </c>
      <c r="AC208" t="s">
        <v>190</v>
      </c>
      <c r="AD208" t="s">
        <v>190</v>
      </c>
      <c r="AE208" t="s">
        <v>190</v>
      </c>
      <c r="AF208" t="s">
        <v>190</v>
      </c>
      <c r="AG208" t="s">
        <v>190</v>
      </c>
      <c r="AH208" t="s">
        <v>190</v>
      </c>
      <c r="AI208" t="s">
        <v>190</v>
      </c>
      <c r="AJ208" t="s">
        <v>190</v>
      </c>
      <c r="AK208" t="s">
        <v>190</v>
      </c>
      <c r="AL208" t="s">
        <v>190</v>
      </c>
      <c r="AM208" t="s">
        <v>190</v>
      </c>
      <c r="AN208" t="s">
        <v>190</v>
      </c>
      <c r="AO208" t="s">
        <v>190</v>
      </c>
      <c r="AP208" t="s">
        <v>190</v>
      </c>
      <c r="AQ208" t="s">
        <v>190</v>
      </c>
      <c r="AR208">
        <v>0</v>
      </c>
      <c r="AS208">
        <v>0</v>
      </c>
      <c r="AT208">
        <v>6</v>
      </c>
    </row>
    <row r="209" spans="1:46" x14ac:dyDescent="0.25">
      <c r="A209">
        <v>208</v>
      </c>
      <c r="B209">
        <v>208</v>
      </c>
      <c r="C209">
        <v>2014</v>
      </c>
      <c r="D209" t="s">
        <v>20</v>
      </c>
      <c r="E209" t="s">
        <v>190</v>
      </c>
      <c r="F209" t="s">
        <v>21</v>
      </c>
      <c r="G209">
        <v>1.28</v>
      </c>
      <c r="H209" t="s">
        <v>22</v>
      </c>
      <c r="I209" s="8">
        <v>41806</v>
      </c>
      <c r="J209">
        <v>0.5</v>
      </c>
      <c r="K209" t="s">
        <v>190</v>
      </c>
      <c r="L209" t="s">
        <v>190</v>
      </c>
      <c r="M209" t="s">
        <v>190</v>
      </c>
      <c r="N209" t="s">
        <v>25</v>
      </c>
      <c r="O209" t="s">
        <v>190</v>
      </c>
      <c r="P209" t="s">
        <v>85</v>
      </c>
      <c r="Q209">
        <v>180</v>
      </c>
      <c r="R209">
        <v>90</v>
      </c>
      <c r="S209" t="s">
        <v>53</v>
      </c>
      <c r="T209">
        <v>9000</v>
      </c>
      <c r="U209">
        <v>3330</v>
      </c>
      <c r="V209" t="s">
        <v>190</v>
      </c>
      <c r="W209" t="s">
        <v>190</v>
      </c>
      <c r="X209" t="s">
        <v>190</v>
      </c>
      <c r="Y209" t="s">
        <v>190</v>
      </c>
      <c r="Z209" t="s">
        <v>190</v>
      </c>
      <c r="AA209" t="s">
        <v>190</v>
      </c>
      <c r="AB209" t="s">
        <v>190</v>
      </c>
      <c r="AC209" t="s">
        <v>190</v>
      </c>
      <c r="AD209" t="s">
        <v>190</v>
      </c>
      <c r="AE209" t="s">
        <v>190</v>
      </c>
      <c r="AF209" t="s">
        <v>190</v>
      </c>
      <c r="AG209" t="s">
        <v>190</v>
      </c>
      <c r="AH209" t="s">
        <v>190</v>
      </c>
      <c r="AI209" t="s">
        <v>190</v>
      </c>
      <c r="AJ209" t="s">
        <v>190</v>
      </c>
      <c r="AK209" t="s">
        <v>190</v>
      </c>
      <c r="AL209" t="s">
        <v>190</v>
      </c>
      <c r="AM209" t="s">
        <v>190</v>
      </c>
      <c r="AN209" t="s">
        <v>190</v>
      </c>
      <c r="AO209" t="s">
        <v>190</v>
      </c>
      <c r="AP209" t="s">
        <v>190</v>
      </c>
      <c r="AQ209" t="s">
        <v>190</v>
      </c>
      <c r="AR209">
        <v>1380.608485857</v>
      </c>
      <c r="AS209">
        <v>88.494749999999996</v>
      </c>
      <c r="AT209" t="s">
        <v>190</v>
      </c>
    </row>
    <row r="210" spans="1:46" x14ac:dyDescent="0.25">
      <c r="A210">
        <v>209</v>
      </c>
      <c r="B210">
        <v>209</v>
      </c>
      <c r="C210">
        <v>2014</v>
      </c>
      <c r="D210" t="s">
        <v>20</v>
      </c>
      <c r="E210" t="s">
        <v>190</v>
      </c>
      <c r="F210" t="s">
        <v>21</v>
      </c>
      <c r="G210">
        <v>1.28</v>
      </c>
      <c r="H210" t="s">
        <v>22</v>
      </c>
      <c r="I210" s="8">
        <v>41871</v>
      </c>
      <c r="J210">
        <v>1.28</v>
      </c>
      <c r="K210" t="s">
        <v>190</v>
      </c>
      <c r="L210" t="s">
        <v>190</v>
      </c>
      <c r="M210" s="8">
        <v>41881</v>
      </c>
      <c r="N210" t="s">
        <v>272</v>
      </c>
      <c r="O210" t="s">
        <v>73</v>
      </c>
      <c r="P210" t="s">
        <v>86</v>
      </c>
      <c r="Q210">
        <v>100</v>
      </c>
      <c r="R210">
        <v>78.13</v>
      </c>
      <c r="S210" t="s">
        <v>53</v>
      </c>
      <c r="T210">
        <v>7813</v>
      </c>
      <c r="U210" t="s">
        <v>190</v>
      </c>
      <c r="V210" t="s">
        <v>190</v>
      </c>
      <c r="W210" t="s">
        <v>190</v>
      </c>
      <c r="X210" t="s">
        <v>190</v>
      </c>
      <c r="Y210" t="s">
        <v>190</v>
      </c>
      <c r="Z210" t="s">
        <v>190</v>
      </c>
      <c r="AA210" t="s">
        <v>190</v>
      </c>
      <c r="AB210" t="s">
        <v>190</v>
      </c>
      <c r="AC210" t="s">
        <v>190</v>
      </c>
      <c r="AD210" t="s">
        <v>190</v>
      </c>
      <c r="AE210" t="s">
        <v>190</v>
      </c>
      <c r="AF210" t="s">
        <v>190</v>
      </c>
      <c r="AG210" t="s">
        <v>190</v>
      </c>
      <c r="AH210" t="s">
        <v>190</v>
      </c>
      <c r="AI210" t="s">
        <v>190</v>
      </c>
      <c r="AJ210" t="s">
        <v>190</v>
      </c>
      <c r="AK210" t="s">
        <v>190</v>
      </c>
      <c r="AL210" t="s">
        <v>190</v>
      </c>
      <c r="AM210" t="s">
        <v>190</v>
      </c>
      <c r="AN210" t="s">
        <v>190</v>
      </c>
      <c r="AO210" t="s">
        <v>190</v>
      </c>
      <c r="AP210" t="s">
        <v>190</v>
      </c>
      <c r="AQ210" t="s">
        <v>190</v>
      </c>
      <c r="AR210">
        <v>0</v>
      </c>
      <c r="AS210">
        <v>0</v>
      </c>
      <c r="AT210">
        <v>10</v>
      </c>
    </row>
    <row r="211" spans="1:46" x14ac:dyDescent="0.25">
      <c r="A211">
        <v>210</v>
      </c>
      <c r="B211">
        <v>210</v>
      </c>
      <c r="C211">
        <v>2014</v>
      </c>
      <c r="D211" t="s">
        <v>20</v>
      </c>
      <c r="E211" t="s">
        <v>190</v>
      </c>
      <c r="F211" t="s">
        <v>21</v>
      </c>
      <c r="G211">
        <v>1.28</v>
      </c>
      <c r="H211" t="s">
        <v>22</v>
      </c>
      <c r="I211" s="8">
        <v>41957</v>
      </c>
      <c r="J211">
        <v>1.28</v>
      </c>
      <c r="K211" t="s">
        <v>190</v>
      </c>
      <c r="L211" t="s">
        <v>190</v>
      </c>
      <c r="M211" s="8">
        <v>41959</v>
      </c>
      <c r="N211" t="s">
        <v>272</v>
      </c>
      <c r="O211" t="s">
        <v>74</v>
      </c>
      <c r="P211" t="s">
        <v>86</v>
      </c>
      <c r="Q211">
        <v>24</v>
      </c>
      <c r="R211">
        <v>18.75</v>
      </c>
      <c r="S211" t="s">
        <v>53</v>
      </c>
      <c r="T211">
        <v>1875</v>
      </c>
      <c r="U211" t="s">
        <v>190</v>
      </c>
      <c r="V211" t="s">
        <v>190</v>
      </c>
      <c r="W211" t="s">
        <v>190</v>
      </c>
      <c r="X211" t="s">
        <v>190</v>
      </c>
      <c r="Y211" t="s">
        <v>190</v>
      </c>
      <c r="Z211" t="s">
        <v>190</v>
      </c>
      <c r="AA211" t="s">
        <v>190</v>
      </c>
      <c r="AB211" t="s">
        <v>190</v>
      </c>
      <c r="AC211" t="s">
        <v>190</v>
      </c>
      <c r="AD211" t="s">
        <v>190</v>
      </c>
      <c r="AE211" t="s">
        <v>190</v>
      </c>
      <c r="AF211" t="s">
        <v>190</v>
      </c>
      <c r="AG211" t="s">
        <v>190</v>
      </c>
      <c r="AH211" t="s">
        <v>190</v>
      </c>
      <c r="AI211" t="s">
        <v>190</v>
      </c>
      <c r="AJ211" t="s">
        <v>190</v>
      </c>
      <c r="AK211" t="s">
        <v>190</v>
      </c>
      <c r="AL211" t="s">
        <v>190</v>
      </c>
      <c r="AM211" t="s">
        <v>190</v>
      </c>
      <c r="AN211" t="s">
        <v>190</v>
      </c>
      <c r="AO211" t="s">
        <v>190</v>
      </c>
      <c r="AP211" t="s">
        <v>190</v>
      </c>
      <c r="AQ211" t="s">
        <v>190</v>
      </c>
      <c r="AR211">
        <v>0</v>
      </c>
      <c r="AS211">
        <v>0</v>
      </c>
      <c r="AT211">
        <v>2</v>
      </c>
    </row>
    <row r="212" spans="1:46" x14ac:dyDescent="0.25">
      <c r="A212">
        <v>211</v>
      </c>
      <c r="B212">
        <v>211</v>
      </c>
      <c r="C212">
        <v>2014</v>
      </c>
      <c r="D212" t="s">
        <v>20</v>
      </c>
      <c r="E212" t="s">
        <v>190</v>
      </c>
      <c r="F212" t="s">
        <v>61</v>
      </c>
      <c r="G212">
        <v>0.21</v>
      </c>
      <c r="H212" t="s">
        <v>22</v>
      </c>
      <c r="I212" s="8">
        <v>41837</v>
      </c>
      <c r="J212">
        <v>0.21</v>
      </c>
      <c r="K212" t="s">
        <v>190</v>
      </c>
      <c r="L212" t="s">
        <v>190</v>
      </c>
      <c r="M212" t="s">
        <v>190</v>
      </c>
      <c r="N212" t="s">
        <v>25</v>
      </c>
      <c r="O212" t="s">
        <v>79</v>
      </c>
      <c r="P212" t="s">
        <v>85</v>
      </c>
      <c r="Q212">
        <v>18</v>
      </c>
      <c r="R212">
        <v>36</v>
      </c>
      <c r="S212" t="s">
        <v>53</v>
      </c>
      <c r="T212">
        <v>3600</v>
      </c>
      <c r="U212">
        <v>2160</v>
      </c>
      <c r="V212" t="s">
        <v>190</v>
      </c>
      <c r="W212" t="s">
        <v>190</v>
      </c>
      <c r="X212" t="s">
        <v>190</v>
      </c>
      <c r="Y212" t="s">
        <v>190</v>
      </c>
      <c r="Z212" t="s">
        <v>190</v>
      </c>
      <c r="AA212" t="s">
        <v>190</v>
      </c>
      <c r="AB212" t="s">
        <v>190</v>
      </c>
      <c r="AC212" t="s">
        <v>190</v>
      </c>
      <c r="AD212" t="s">
        <v>190</v>
      </c>
      <c r="AE212" t="s">
        <v>190</v>
      </c>
      <c r="AF212" t="s">
        <v>190</v>
      </c>
      <c r="AG212" t="s">
        <v>190</v>
      </c>
      <c r="AH212" t="s">
        <v>190</v>
      </c>
      <c r="AI212" t="s">
        <v>190</v>
      </c>
      <c r="AJ212" t="s">
        <v>190</v>
      </c>
      <c r="AK212" t="s">
        <v>190</v>
      </c>
      <c r="AL212" t="s">
        <v>190</v>
      </c>
      <c r="AM212" t="s">
        <v>190</v>
      </c>
      <c r="AN212" t="s">
        <v>190</v>
      </c>
      <c r="AO212" t="s">
        <v>190</v>
      </c>
      <c r="AP212" t="s">
        <v>190</v>
      </c>
      <c r="AQ212" t="s">
        <v>190</v>
      </c>
      <c r="AR212">
        <v>895.52982866399998</v>
      </c>
      <c r="AS212">
        <v>57.402000000000001</v>
      </c>
      <c r="AT212" t="s">
        <v>190</v>
      </c>
    </row>
    <row r="213" spans="1:46" x14ac:dyDescent="0.25">
      <c r="A213">
        <v>212</v>
      </c>
      <c r="B213">
        <v>212</v>
      </c>
      <c r="C213">
        <v>2014</v>
      </c>
      <c r="D213" t="s">
        <v>35</v>
      </c>
      <c r="E213" t="s">
        <v>190</v>
      </c>
      <c r="F213" t="s">
        <v>62</v>
      </c>
      <c r="G213">
        <v>0.68</v>
      </c>
      <c r="H213" t="s">
        <v>268</v>
      </c>
      <c r="I213" s="8">
        <v>41890</v>
      </c>
      <c r="J213">
        <v>0.68</v>
      </c>
      <c r="K213" t="s">
        <v>190</v>
      </c>
      <c r="L213" t="s">
        <v>190</v>
      </c>
      <c r="M213" t="s">
        <v>190</v>
      </c>
      <c r="N213" t="s">
        <v>273</v>
      </c>
      <c r="O213" t="s">
        <v>277</v>
      </c>
      <c r="P213" t="s">
        <v>87</v>
      </c>
      <c r="Q213">
        <v>60</v>
      </c>
      <c r="R213">
        <v>46.88</v>
      </c>
      <c r="S213" t="s">
        <v>31</v>
      </c>
      <c r="T213">
        <v>46880</v>
      </c>
      <c r="U213">
        <v>281.27999999999997</v>
      </c>
      <c r="V213">
        <v>11.3</v>
      </c>
      <c r="W213">
        <v>8.9</v>
      </c>
      <c r="X213">
        <v>38.9</v>
      </c>
      <c r="Y213">
        <v>2.2999999999999998</v>
      </c>
      <c r="Z213">
        <v>0.6</v>
      </c>
      <c r="AA213">
        <v>47.1</v>
      </c>
      <c r="AB213">
        <v>52.9</v>
      </c>
      <c r="AC213">
        <v>306.8</v>
      </c>
      <c r="AD213">
        <v>7.5</v>
      </c>
      <c r="AE213" t="s">
        <v>190</v>
      </c>
      <c r="AF213">
        <v>109</v>
      </c>
      <c r="AG213">
        <v>29.1</v>
      </c>
      <c r="AH213">
        <v>0.308</v>
      </c>
      <c r="AI213">
        <v>2.82</v>
      </c>
      <c r="AJ213">
        <v>25</v>
      </c>
      <c r="AK213">
        <v>8.9700000000000006</v>
      </c>
      <c r="AL213">
        <v>20.56</v>
      </c>
      <c r="AM213">
        <v>179</v>
      </c>
      <c r="AN213">
        <v>216.22</v>
      </c>
      <c r="AO213">
        <v>30</v>
      </c>
      <c r="AP213">
        <v>9.93</v>
      </c>
      <c r="AQ213">
        <v>4.34</v>
      </c>
      <c r="AR213">
        <v>86.296704000000005</v>
      </c>
      <c r="AS213">
        <v>30.659520000000001</v>
      </c>
      <c r="AT213" t="s">
        <v>190</v>
      </c>
    </row>
    <row r="214" spans="1:46" x14ac:dyDescent="0.25">
      <c r="A214">
        <v>213</v>
      </c>
      <c r="B214">
        <v>213</v>
      </c>
      <c r="C214">
        <v>2014</v>
      </c>
      <c r="D214" t="s">
        <v>35</v>
      </c>
      <c r="E214" t="s">
        <v>190</v>
      </c>
      <c r="F214" t="s">
        <v>62</v>
      </c>
      <c r="G214">
        <v>0.68</v>
      </c>
      <c r="H214" t="s">
        <v>32</v>
      </c>
      <c r="I214" s="8">
        <v>41718</v>
      </c>
      <c r="J214">
        <v>0.68</v>
      </c>
      <c r="K214" t="s">
        <v>190</v>
      </c>
      <c r="L214" t="s">
        <v>190</v>
      </c>
      <c r="M214" t="s">
        <v>190</v>
      </c>
      <c r="N214" t="s">
        <v>76</v>
      </c>
      <c r="O214" t="s">
        <v>190</v>
      </c>
      <c r="P214" t="s">
        <v>91</v>
      </c>
      <c r="Q214" t="s">
        <v>190</v>
      </c>
      <c r="R214" t="s">
        <v>190</v>
      </c>
      <c r="S214" t="s">
        <v>190</v>
      </c>
      <c r="T214" t="s">
        <v>190</v>
      </c>
      <c r="U214" t="s">
        <v>190</v>
      </c>
      <c r="V214" t="s">
        <v>190</v>
      </c>
      <c r="W214" t="s">
        <v>190</v>
      </c>
      <c r="X214" t="s">
        <v>190</v>
      </c>
      <c r="Y214" t="s">
        <v>190</v>
      </c>
      <c r="Z214" t="s">
        <v>190</v>
      </c>
      <c r="AA214" t="s">
        <v>190</v>
      </c>
      <c r="AB214" t="s">
        <v>190</v>
      </c>
      <c r="AC214" t="s">
        <v>190</v>
      </c>
      <c r="AD214" t="s">
        <v>190</v>
      </c>
      <c r="AE214" t="s">
        <v>190</v>
      </c>
      <c r="AF214" t="s">
        <v>190</v>
      </c>
      <c r="AG214" t="s">
        <v>190</v>
      </c>
      <c r="AH214" t="s">
        <v>190</v>
      </c>
      <c r="AI214" t="s">
        <v>190</v>
      </c>
      <c r="AJ214" t="s">
        <v>190</v>
      </c>
      <c r="AK214" t="s">
        <v>190</v>
      </c>
      <c r="AL214" t="s">
        <v>190</v>
      </c>
      <c r="AM214" t="s">
        <v>190</v>
      </c>
      <c r="AN214" t="s">
        <v>190</v>
      </c>
      <c r="AO214" t="s">
        <v>190</v>
      </c>
      <c r="AP214" t="s">
        <v>190</v>
      </c>
      <c r="AQ214" t="s">
        <v>190</v>
      </c>
      <c r="AR214" t="s">
        <v>190</v>
      </c>
      <c r="AS214" t="s">
        <v>190</v>
      </c>
      <c r="AT214" t="s">
        <v>190</v>
      </c>
    </row>
    <row r="215" spans="1:46" x14ac:dyDescent="0.25">
      <c r="A215">
        <v>214</v>
      </c>
      <c r="B215">
        <v>214</v>
      </c>
      <c r="C215">
        <v>2014</v>
      </c>
      <c r="D215" t="s">
        <v>35</v>
      </c>
      <c r="E215" t="s">
        <v>190</v>
      </c>
      <c r="F215" t="s">
        <v>62</v>
      </c>
      <c r="G215">
        <v>0.68</v>
      </c>
      <c r="H215" t="s">
        <v>22</v>
      </c>
      <c r="I215" s="8">
        <v>41806</v>
      </c>
      <c r="J215">
        <v>0.68</v>
      </c>
      <c r="K215" t="s">
        <v>190</v>
      </c>
      <c r="L215" t="s">
        <v>190</v>
      </c>
      <c r="M215" t="s">
        <v>190</v>
      </c>
      <c r="N215" t="s">
        <v>23</v>
      </c>
      <c r="O215" t="s">
        <v>278</v>
      </c>
      <c r="P215" t="s">
        <v>85</v>
      </c>
      <c r="Q215">
        <v>60</v>
      </c>
      <c r="R215">
        <v>88.24</v>
      </c>
      <c r="S215" t="s">
        <v>53</v>
      </c>
      <c r="T215">
        <v>8824</v>
      </c>
      <c r="U215">
        <v>7588.64</v>
      </c>
      <c r="V215" t="s">
        <v>190</v>
      </c>
      <c r="W215" t="s">
        <v>190</v>
      </c>
      <c r="X215" t="s">
        <v>190</v>
      </c>
      <c r="Y215" t="s">
        <v>190</v>
      </c>
      <c r="Z215" t="s">
        <v>190</v>
      </c>
      <c r="AA215" t="s">
        <v>190</v>
      </c>
      <c r="AB215" t="s">
        <v>190</v>
      </c>
      <c r="AC215" t="s">
        <v>190</v>
      </c>
      <c r="AD215" t="s">
        <v>190</v>
      </c>
      <c r="AE215" t="s">
        <v>190</v>
      </c>
      <c r="AF215" t="s">
        <v>190</v>
      </c>
      <c r="AG215" t="s">
        <v>190</v>
      </c>
      <c r="AH215" t="s">
        <v>190</v>
      </c>
      <c r="AI215" t="s">
        <v>190</v>
      </c>
      <c r="AJ215" t="s">
        <v>190</v>
      </c>
      <c r="AK215" t="s">
        <v>190</v>
      </c>
      <c r="AL215" t="s">
        <v>190</v>
      </c>
      <c r="AM215" t="s">
        <v>190</v>
      </c>
      <c r="AN215" t="s">
        <v>190</v>
      </c>
      <c r="AO215" t="s">
        <v>190</v>
      </c>
      <c r="AP215" t="s">
        <v>190</v>
      </c>
      <c r="AQ215" t="s">
        <v>190</v>
      </c>
      <c r="AR215">
        <v>3146.2284624966601</v>
      </c>
      <c r="AS215">
        <v>201.66810799999999</v>
      </c>
      <c r="AT215" t="s">
        <v>190</v>
      </c>
    </row>
    <row r="216" spans="1:46" x14ac:dyDescent="0.25">
      <c r="A216">
        <v>215</v>
      </c>
      <c r="B216">
        <v>215</v>
      </c>
      <c r="C216">
        <v>2014</v>
      </c>
      <c r="D216" t="s">
        <v>35</v>
      </c>
      <c r="E216" t="s">
        <v>190</v>
      </c>
      <c r="F216" t="s">
        <v>62</v>
      </c>
      <c r="G216">
        <v>0.68</v>
      </c>
      <c r="H216" t="s">
        <v>22</v>
      </c>
      <c r="I216" s="8">
        <v>41884</v>
      </c>
      <c r="J216">
        <v>0.68</v>
      </c>
      <c r="K216" t="s">
        <v>190</v>
      </c>
      <c r="L216" t="s">
        <v>190</v>
      </c>
      <c r="M216" t="s">
        <v>190</v>
      </c>
      <c r="N216" t="s">
        <v>25</v>
      </c>
      <c r="O216" t="s">
        <v>77</v>
      </c>
      <c r="P216" t="s">
        <v>85</v>
      </c>
      <c r="Q216">
        <v>42</v>
      </c>
      <c r="R216">
        <v>42</v>
      </c>
      <c r="S216" t="s">
        <v>53</v>
      </c>
      <c r="T216">
        <v>4200</v>
      </c>
      <c r="U216">
        <v>1554</v>
      </c>
      <c r="V216" t="s">
        <v>190</v>
      </c>
      <c r="W216" t="s">
        <v>190</v>
      </c>
      <c r="X216" t="s">
        <v>190</v>
      </c>
      <c r="Y216" t="s">
        <v>190</v>
      </c>
      <c r="Z216" t="s">
        <v>190</v>
      </c>
      <c r="AA216" t="s">
        <v>190</v>
      </c>
      <c r="AB216" t="s">
        <v>190</v>
      </c>
      <c r="AC216" t="s">
        <v>190</v>
      </c>
      <c r="AD216" t="s">
        <v>190</v>
      </c>
      <c r="AE216" t="s">
        <v>190</v>
      </c>
      <c r="AF216" t="s">
        <v>190</v>
      </c>
      <c r="AG216" t="s">
        <v>190</v>
      </c>
      <c r="AH216" t="s">
        <v>190</v>
      </c>
      <c r="AI216" t="s">
        <v>190</v>
      </c>
      <c r="AJ216" t="s">
        <v>190</v>
      </c>
      <c r="AK216" t="s">
        <v>190</v>
      </c>
      <c r="AL216" t="s">
        <v>190</v>
      </c>
      <c r="AM216" t="s">
        <v>190</v>
      </c>
      <c r="AN216" t="s">
        <v>190</v>
      </c>
      <c r="AO216" t="s">
        <v>190</v>
      </c>
      <c r="AP216" t="s">
        <v>190</v>
      </c>
      <c r="AQ216" t="s">
        <v>190</v>
      </c>
      <c r="AR216">
        <v>644.2839600666</v>
      </c>
      <c r="AS216">
        <v>41.297550000000001</v>
      </c>
      <c r="AT216" t="s">
        <v>190</v>
      </c>
    </row>
    <row r="217" spans="1:46" x14ac:dyDescent="0.25">
      <c r="A217">
        <v>216</v>
      </c>
      <c r="B217">
        <v>216</v>
      </c>
      <c r="C217">
        <v>2014</v>
      </c>
      <c r="D217" t="s">
        <v>35</v>
      </c>
      <c r="E217" t="s">
        <v>190</v>
      </c>
      <c r="F217" t="s">
        <v>62</v>
      </c>
      <c r="G217">
        <v>0.68</v>
      </c>
      <c r="H217" t="s">
        <v>22</v>
      </c>
      <c r="I217" s="8">
        <v>41946</v>
      </c>
      <c r="J217">
        <v>0.68</v>
      </c>
      <c r="K217" t="s">
        <v>190</v>
      </c>
      <c r="L217" t="s">
        <v>190</v>
      </c>
      <c r="M217" s="8">
        <v>41947</v>
      </c>
      <c r="N217" t="s">
        <v>272</v>
      </c>
      <c r="O217" t="s">
        <v>78</v>
      </c>
      <c r="P217" t="s">
        <v>86</v>
      </c>
      <c r="Q217">
        <v>12</v>
      </c>
      <c r="R217">
        <v>17.649999999999999</v>
      </c>
      <c r="S217" t="s">
        <v>53</v>
      </c>
      <c r="T217">
        <v>1765</v>
      </c>
      <c r="U217" t="s">
        <v>190</v>
      </c>
      <c r="V217" t="s">
        <v>190</v>
      </c>
      <c r="W217" t="s">
        <v>190</v>
      </c>
      <c r="X217" t="s">
        <v>190</v>
      </c>
      <c r="Y217" t="s">
        <v>190</v>
      </c>
      <c r="Z217" t="s">
        <v>190</v>
      </c>
      <c r="AA217" t="s">
        <v>190</v>
      </c>
      <c r="AB217" t="s">
        <v>190</v>
      </c>
      <c r="AC217" t="s">
        <v>190</v>
      </c>
      <c r="AD217" t="s">
        <v>190</v>
      </c>
      <c r="AE217" t="s">
        <v>190</v>
      </c>
      <c r="AF217" t="s">
        <v>190</v>
      </c>
      <c r="AG217" t="s">
        <v>190</v>
      </c>
      <c r="AH217" t="s">
        <v>190</v>
      </c>
      <c r="AI217" t="s">
        <v>190</v>
      </c>
      <c r="AJ217" t="s">
        <v>190</v>
      </c>
      <c r="AK217" t="s">
        <v>190</v>
      </c>
      <c r="AL217" t="s">
        <v>190</v>
      </c>
      <c r="AM217" t="s">
        <v>190</v>
      </c>
      <c r="AN217" t="s">
        <v>190</v>
      </c>
      <c r="AO217" t="s">
        <v>190</v>
      </c>
      <c r="AP217" t="s">
        <v>190</v>
      </c>
      <c r="AQ217" t="s">
        <v>190</v>
      </c>
      <c r="AR217">
        <v>0</v>
      </c>
      <c r="AS217">
        <v>0</v>
      </c>
      <c r="AT217">
        <v>1</v>
      </c>
    </row>
    <row r="218" spans="1:46" x14ac:dyDescent="0.25">
      <c r="A218">
        <v>217</v>
      </c>
      <c r="B218">
        <v>217</v>
      </c>
      <c r="C218">
        <v>2014</v>
      </c>
      <c r="D218" t="s">
        <v>35</v>
      </c>
      <c r="E218" t="s">
        <v>190</v>
      </c>
      <c r="F218" t="s">
        <v>61</v>
      </c>
      <c r="G218">
        <v>0.5</v>
      </c>
      <c r="H218" t="s">
        <v>22</v>
      </c>
      <c r="I218" s="8">
        <v>41837</v>
      </c>
      <c r="J218">
        <v>0.5</v>
      </c>
      <c r="K218" t="s">
        <v>190</v>
      </c>
      <c r="L218" t="s">
        <v>190</v>
      </c>
      <c r="M218" t="s">
        <v>190</v>
      </c>
      <c r="N218" t="s">
        <v>25</v>
      </c>
      <c r="O218" t="s">
        <v>75</v>
      </c>
      <c r="P218" t="s">
        <v>85</v>
      </c>
      <c r="Q218">
        <v>12</v>
      </c>
      <c r="R218">
        <v>57.14</v>
      </c>
      <c r="S218" t="s">
        <v>53</v>
      </c>
      <c r="T218">
        <v>5714</v>
      </c>
      <c r="U218">
        <v>3428.4</v>
      </c>
      <c r="V218" t="s">
        <v>190</v>
      </c>
      <c r="W218" t="s">
        <v>190</v>
      </c>
      <c r="X218" t="s">
        <v>190</v>
      </c>
      <c r="Y218" t="s">
        <v>190</v>
      </c>
      <c r="Z218" t="s">
        <v>190</v>
      </c>
      <c r="AA218" t="s">
        <v>190</v>
      </c>
      <c r="AB218" t="s">
        <v>190</v>
      </c>
      <c r="AC218" t="s">
        <v>190</v>
      </c>
      <c r="AD218" t="s">
        <v>190</v>
      </c>
      <c r="AE218" t="s">
        <v>190</v>
      </c>
      <c r="AF218" t="s">
        <v>190</v>
      </c>
      <c r="AG218" t="s">
        <v>190</v>
      </c>
      <c r="AH218" t="s">
        <v>190</v>
      </c>
      <c r="AI218" t="s">
        <v>190</v>
      </c>
      <c r="AJ218" t="s">
        <v>190</v>
      </c>
      <c r="AK218" t="s">
        <v>190</v>
      </c>
      <c r="AL218" t="s">
        <v>190</v>
      </c>
      <c r="AM218" t="s">
        <v>190</v>
      </c>
      <c r="AN218" t="s">
        <v>190</v>
      </c>
      <c r="AO218" t="s">
        <v>190</v>
      </c>
      <c r="AP218" t="s">
        <v>190</v>
      </c>
      <c r="AQ218" t="s">
        <v>190</v>
      </c>
      <c r="AR218">
        <v>1421.40484471836</v>
      </c>
      <c r="AS218">
        <v>91.109729999999999</v>
      </c>
      <c r="AT218" t="s">
        <v>190</v>
      </c>
    </row>
    <row r="219" spans="1:46" x14ac:dyDescent="0.25">
      <c r="A219">
        <v>218</v>
      </c>
      <c r="B219">
        <v>218</v>
      </c>
      <c r="C219">
        <v>2014</v>
      </c>
      <c r="D219" t="s">
        <v>36</v>
      </c>
      <c r="E219" t="s">
        <v>190</v>
      </c>
      <c r="F219" t="s">
        <v>21</v>
      </c>
      <c r="G219">
        <v>2</v>
      </c>
      <c r="H219" t="s">
        <v>268</v>
      </c>
      <c r="I219" s="8">
        <v>41716</v>
      </c>
      <c r="J219">
        <v>2</v>
      </c>
      <c r="K219" t="s">
        <v>190</v>
      </c>
      <c r="L219" t="s">
        <v>190</v>
      </c>
      <c r="M219" t="s">
        <v>190</v>
      </c>
      <c r="N219" t="s">
        <v>57</v>
      </c>
      <c r="O219" t="s">
        <v>80</v>
      </c>
      <c r="P219" t="s">
        <v>87</v>
      </c>
      <c r="Q219">
        <v>24</v>
      </c>
      <c r="R219">
        <v>12</v>
      </c>
      <c r="S219" t="s">
        <v>30</v>
      </c>
      <c r="T219">
        <v>12000</v>
      </c>
      <c r="U219">
        <v>1956</v>
      </c>
      <c r="V219">
        <v>15.8</v>
      </c>
      <c r="W219">
        <v>24.7</v>
      </c>
      <c r="X219">
        <v>66.2</v>
      </c>
      <c r="Y219">
        <v>7.6</v>
      </c>
      <c r="Z219">
        <v>16.3</v>
      </c>
      <c r="AA219">
        <v>17.5</v>
      </c>
      <c r="AB219">
        <v>82.5</v>
      </c>
      <c r="AC219">
        <v>478</v>
      </c>
      <c r="AD219">
        <v>7.6</v>
      </c>
      <c r="AE219">
        <v>0.79</v>
      </c>
      <c r="AF219">
        <v>30.9</v>
      </c>
      <c r="AG219">
        <v>3.93</v>
      </c>
      <c r="AH219" t="s">
        <v>103</v>
      </c>
      <c r="AI219">
        <v>15.45</v>
      </c>
      <c r="AJ219">
        <v>4</v>
      </c>
      <c r="AK219">
        <v>3.28</v>
      </c>
      <c r="AL219">
        <v>7.6</v>
      </c>
      <c r="AM219">
        <v>31.9</v>
      </c>
      <c r="AN219">
        <v>38.450000000000003</v>
      </c>
      <c r="AO219">
        <v>14.7</v>
      </c>
      <c r="AP219">
        <v>3.27</v>
      </c>
      <c r="AQ219">
        <v>3.39</v>
      </c>
      <c r="AR219">
        <v>934.96799999999996</v>
      </c>
      <c r="AS219">
        <v>60.440399999999997</v>
      </c>
      <c r="AT219" t="s">
        <v>190</v>
      </c>
    </row>
    <row r="220" spans="1:46" x14ac:dyDescent="0.25">
      <c r="A220">
        <v>219</v>
      </c>
      <c r="B220">
        <v>219</v>
      </c>
      <c r="C220">
        <v>2014</v>
      </c>
      <c r="D220" t="s">
        <v>36</v>
      </c>
      <c r="E220" t="s">
        <v>190</v>
      </c>
      <c r="F220" t="s">
        <v>21</v>
      </c>
      <c r="G220">
        <v>2</v>
      </c>
      <c r="H220" t="s">
        <v>268</v>
      </c>
      <c r="I220" s="8">
        <v>41815</v>
      </c>
      <c r="J220">
        <v>2</v>
      </c>
      <c r="K220" t="s">
        <v>190</v>
      </c>
      <c r="L220" t="s">
        <v>190</v>
      </c>
      <c r="M220" t="s">
        <v>190</v>
      </c>
      <c r="N220" t="s">
        <v>273</v>
      </c>
      <c r="O220" t="s">
        <v>277</v>
      </c>
      <c r="P220" t="s">
        <v>87</v>
      </c>
      <c r="Q220">
        <v>70</v>
      </c>
      <c r="R220">
        <v>35</v>
      </c>
      <c r="S220" t="s">
        <v>31</v>
      </c>
      <c r="T220">
        <v>35000</v>
      </c>
      <c r="U220">
        <v>315</v>
      </c>
      <c r="V220">
        <v>8.5</v>
      </c>
      <c r="W220">
        <v>6.7</v>
      </c>
      <c r="X220">
        <v>29</v>
      </c>
      <c r="Y220">
        <v>1.8</v>
      </c>
      <c r="Z220">
        <v>0.9</v>
      </c>
      <c r="AA220">
        <v>37.4</v>
      </c>
      <c r="AB220">
        <v>62.6</v>
      </c>
      <c r="AC220">
        <v>363</v>
      </c>
      <c r="AD220">
        <v>7.65</v>
      </c>
      <c r="AE220" t="s">
        <v>190</v>
      </c>
      <c r="AF220">
        <v>64.400000000000006</v>
      </c>
      <c r="AG220">
        <v>32.1</v>
      </c>
      <c r="AH220" t="s">
        <v>103</v>
      </c>
      <c r="AI220">
        <v>5.64</v>
      </c>
      <c r="AJ220" t="s">
        <v>190</v>
      </c>
      <c r="AK220">
        <v>6.58</v>
      </c>
      <c r="AL220">
        <v>15.08</v>
      </c>
      <c r="AM220">
        <v>124</v>
      </c>
      <c r="AN220">
        <v>149.94</v>
      </c>
      <c r="AO220">
        <v>21.9</v>
      </c>
      <c r="AP220">
        <v>7.6</v>
      </c>
      <c r="AQ220">
        <v>4.08</v>
      </c>
      <c r="AR220">
        <v>114.345</v>
      </c>
      <c r="AS220">
        <v>20.286000000000001</v>
      </c>
      <c r="AT220" t="s">
        <v>190</v>
      </c>
    </row>
    <row r="221" spans="1:46" x14ac:dyDescent="0.25">
      <c r="A221">
        <v>220</v>
      </c>
      <c r="B221">
        <v>220</v>
      </c>
      <c r="C221">
        <v>2014</v>
      </c>
      <c r="D221" t="s">
        <v>36</v>
      </c>
      <c r="E221" t="s">
        <v>190</v>
      </c>
      <c r="F221" t="s">
        <v>21</v>
      </c>
      <c r="G221">
        <v>2</v>
      </c>
      <c r="H221" t="s">
        <v>268</v>
      </c>
      <c r="I221" s="8">
        <v>41890</v>
      </c>
      <c r="J221">
        <v>2</v>
      </c>
      <c r="K221" t="s">
        <v>190</v>
      </c>
      <c r="L221" t="s">
        <v>190</v>
      </c>
      <c r="M221" t="s">
        <v>190</v>
      </c>
      <c r="N221" t="s">
        <v>273</v>
      </c>
      <c r="O221" t="s">
        <v>277</v>
      </c>
      <c r="P221" t="s">
        <v>87</v>
      </c>
      <c r="Q221">
        <v>30</v>
      </c>
      <c r="R221">
        <v>44.12</v>
      </c>
      <c r="S221" t="s">
        <v>31</v>
      </c>
      <c r="T221">
        <v>44120</v>
      </c>
      <c r="U221">
        <v>264.72000000000003</v>
      </c>
      <c r="V221">
        <v>10.7</v>
      </c>
      <c r="W221">
        <v>8.4</v>
      </c>
      <c r="X221">
        <v>36.6</v>
      </c>
      <c r="Y221">
        <v>2.2000000000000002</v>
      </c>
      <c r="Z221">
        <v>0.6</v>
      </c>
      <c r="AA221">
        <v>47.1</v>
      </c>
      <c r="AB221">
        <v>52.9</v>
      </c>
      <c r="AC221">
        <v>306.8</v>
      </c>
      <c r="AD221">
        <v>7.5</v>
      </c>
      <c r="AE221" t="s">
        <v>190</v>
      </c>
      <c r="AF221">
        <v>109</v>
      </c>
      <c r="AG221">
        <v>29.1</v>
      </c>
      <c r="AH221">
        <v>0.308</v>
      </c>
      <c r="AI221">
        <v>2.82</v>
      </c>
      <c r="AJ221">
        <v>25</v>
      </c>
      <c r="AK221">
        <v>8.9700000000000006</v>
      </c>
      <c r="AL221">
        <v>20.56</v>
      </c>
      <c r="AM221">
        <v>179</v>
      </c>
      <c r="AN221">
        <v>216.22</v>
      </c>
      <c r="AO221">
        <v>30</v>
      </c>
      <c r="AP221">
        <v>9.93</v>
      </c>
      <c r="AQ221">
        <v>4.34</v>
      </c>
      <c r="AR221">
        <v>81.216095999999993</v>
      </c>
      <c r="AS221">
        <v>28.854479999999999</v>
      </c>
      <c r="AT221" t="s">
        <v>190</v>
      </c>
    </row>
    <row r="222" spans="1:46" x14ac:dyDescent="0.25">
      <c r="A222">
        <v>221</v>
      </c>
      <c r="B222">
        <v>221</v>
      </c>
      <c r="C222">
        <v>2014</v>
      </c>
      <c r="D222" t="s">
        <v>36</v>
      </c>
      <c r="E222" t="s">
        <v>190</v>
      </c>
      <c r="F222" t="s">
        <v>21</v>
      </c>
      <c r="G222">
        <v>2</v>
      </c>
      <c r="H222" t="s">
        <v>268</v>
      </c>
      <c r="I222" s="8">
        <v>41943</v>
      </c>
      <c r="J222">
        <v>2</v>
      </c>
      <c r="K222" t="s">
        <v>190</v>
      </c>
      <c r="L222" t="s">
        <v>190</v>
      </c>
      <c r="M222" t="s">
        <v>190</v>
      </c>
      <c r="N222" t="s">
        <v>273</v>
      </c>
      <c r="O222" t="s">
        <v>277</v>
      </c>
      <c r="P222" t="s">
        <v>87</v>
      </c>
      <c r="Q222">
        <v>50</v>
      </c>
      <c r="R222">
        <v>25</v>
      </c>
      <c r="S222" t="s">
        <v>31</v>
      </c>
      <c r="T222">
        <v>25000</v>
      </c>
      <c r="U222">
        <v>125</v>
      </c>
      <c r="V222">
        <v>6.1</v>
      </c>
      <c r="W222">
        <v>4.8</v>
      </c>
      <c r="X222">
        <v>20.8</v>
      </c>
      <c r="Y222">
        <v>1.3</v>
      </c>
      <c r="Z222">
        <v>0.5</v>
      </c>
      <c r="AA222">
        <v>51</v>
      </c>
      <c r="AB222">
        <v>49</v>
      </c>
      <c r="AC222">
        <v>284.2</v>
      </c>
      <c r="AD222">
        <v>7.75</v>
      </c>
      <c r="AE222" t="s">
        <v>190</v>
      </c>
      <c r="AF222">
        <v>62.2</v>
      </c>
      <c r="AG222">
        <v>30.4</v>
      </c>
      <c r="AH222" t="s">
        <v>103</v>
      </c>
      <c r="AI222">
        <v>4.57</v>
      </c>
      <c r="AJ222">
        <v>38</v>
      </c>
      <c r="AK222">
        <v>7.12</v>
      </c>
      <c r="AL222">
        <v>16.32</v>
      </c>
      <c r="AM222">
        <v>158</v>
      </c>
      <c r="AN222">
        <v>190.82</v>
      </c>
      <c r="AO222">
        <v>25</v>
      </c>
      <c r="AP222">
        <v>8.18</v>
      </c>
      <c r="AQ222">
        <v>3.69</v>
      </c>
      <c r="AR222">
        <v>35.524999999999999</v>
      </c>
      <c r="AS222">
        <v>7.7750000000000004</v>
      </c>
      <c r="AT222" t="s">
        <v>190</v>
      </c>
    </row>
    <row r="223" spans="1:46" x14ac:dyDescent="0.25">
      <c r="A223">
        <v>222</v>
      </c>
      <c r="B223">
        <v>222</v>
      </c>
      <c r="C223">
        <v>2014</v>
      </c>
      <c r="D223" t="s">
        <v>36</v>
      </c>
      <c r="E223" t="s">
        <v>190</v>
      </c>
      <c r="F223" t="s">
        <v>21</v>
      </c>
      <c r="G223">
        <v>2</v>
      </c>
      <c r="H223" t="s">
        <v>268</v>
      </c>
      <c r="I223" s="8">
        <v>41946</v>
      </c>
      <c r="J223">
        <v>2</v>
      </c>
      <c r="K223" t="s">
        <v>190</v>
      </c>
      <c r="L223" t="s">
        <v>190</v>
      </c>
      <c r="M223" t="s">
        <v>190</v>
      </c>
      <c r="N223" t="s">
        <v>57</v>
      </c>
      <c r="O223" t="s">
        <v>80</v>
      </c>
      <c r="P223" t="s">
        <v>87</v>
      </c>
      <c r="Q223">
        <v>16</v>
      </c>
      <c r="R223">
        <v>8</v>
      </c>
      <c r="S223" t="s">
        <v>30</v>
      </c>
      <c r="T223">
        <v>8000</v>
      </c>
      <c r="U223">
        <v>1360</v>
      </c>
      <c r="V223">
        <v>10.5</v>
      </c>
      <c r="W223">
        <v>16.5</v>
      </c>
      <c r="X223">
        <v>44.2</v>
      </c>
      <c r="Y223">
        <v>5</v>
      </c>
      <c r="Z223">
        <v>17</v>
      </c>
      <c r="AA223">
        <v>24.7</v>
      </c>
      <c r="AB223">
        <v>75.3</v>
      </c>
      <c r="AC223">
        <v>436.5</v>
      </c>
      <c r="AD223">
        <v>7.4</v>
      </c>
      <c r="AE223">
        <v>0.7</v>
      </c>
      <c r="AF223">
        <v>30.4</v>
      </c>
      <c r="AG223">
        <v>1.76</v>
      </c>
      <c r="AH223">
        <v>4.7E-2</v>
      </c>
      <c r="AI223">
        <v>14.3</v>
      </c>
      <c r="AJ223">
        <v>5</v>
      </c>
      <c r="AK223">
        <v>7.13</v>
      </c>
      <c r="AL223">
        <v>16.329999999999998</v>
      </c>
      <c r="AM223">
        <v>13.5</v>
      </c>
      <c r="AN223">
        <v>16.29</v>
      </c>
      <c r="AO223">
        <v>31.3</v>
      </c>
      <c r="AP223">
        <v>4.34</v>
      </c>
      <c r="AQ223">
        <v>4.0599999999999996</v>
      </c>
      <c r="AR223">
        <v>593.64</v>
      </c>
      <c r="AS223">
        <v>41.344000000000001</v>
      </c>
      <c r="AT223" t="s">
        <v>190</v>
      </c>
    </row>
    <row r="224" spans="1:46" x14ac:dyDescent="0.25">
      <c r="A224">
        <v>223</v>
      </c>
      <c r="B224">
        <v>223</v>
      </c>
      <c r="C224">
        <v>2014</v>
      </c>
      <c r="D224" t="s">
        <v>36</v>
      </c>
      <c r="E224" t="s">
        <v>190</v>
      </c>
      <c r="F224" t="s">
        <v>21</v>
      </c>
      <c r="G224">
        <v>2</v>
      </c>
      <c r="H224" t="s">
        <v>32</v>
      </c>
      <c r="I224" s="8">
        <v>41718</v>
      </c>
      <c r="J224">
        <v>2</v>
      </c>
      <c r="K224" t="s">
        <v>190</v>
      </c>
      <c r="L224" t="s">
        <v>190</v>
      </c>
      <c r="M224" t="s">
        <v>190</v>
      </c>
      <c r="N224" t="s">
        <v>76</v>
      </c>
      <c r="O224" t="s">
        <v>190</v>
      </c>
      <c r="P224" t="s">
        <v>91</v>
      </c>
      <c r="Q224" t="s">
        <v>190</v>
      </c>
      <c r="R224" t="s">
        <v>190</v>
      </c>
      <c r="S224" t="s">
        <v>190</v>
      </c>
      <c r="T224" t="s">
        <v>190</v>
      </c>
      <c r="U224" t="s">
        <v>190</v>
      </c>
      <c r="V224" t="s">
        <v>190</v>
      </c>
      <c r="W224" t="s">
        <v>190</v>
      </c>
      <c r="X224" t="s">
        <v>190</v>
      </c>
      <c r="Y224" t="s">
        <v>190</v>
      </c>
      <c r="Z224" t="s">
        <v>190</v>
      </c>
      <c r="AA224" t="s">
        <v>190</v>
      </c>
      <c r="AB224" t="s">
        <v>190</v>
      </c>
      <c r="AC224" t="s">
        <v>190</v>
      </c>
      <c r="AD224" t="s">
        <v>190</v>
      </c>
      <c r="AE224" t="s">
        <v>190</v>
      </c>
      <c r="AF224" t="s">
        <v>190</v>
      </c>
      <c r="AG224" t="s">
        <v>190</v>
      </c>
      <c r="AH224" t="s">
        <v>190</v>
      </c>
      <c r="AI224" t="s">
        <v>190</v>
      </c>
      <c r="AJ224" t="s">
        <v>190</v>
      </c>
      <c r="AK224" t="s">
        <v>190</v>
      </c>
      <c r="AL224" t="s">
        <v>190</v>
      </c>
      <c r="AM224" t="s">
        <v>190</v>
      </c>
      <c r="AN224" t="s">
        <v>190</v>
      </c>
      <c r="AO224" t="s">
        <v>190</v>
      </c>
      <c r="AP224" t="s">
        <v>190</v>
      </c>
      <c r="AQ224" t="s">
        <v>190</v>
      </c>
      <c r="AR224" t="s">
        <v>190</v>
      </c>
      <c r="AS224" t="s">
        <v>190</v>
      </c>
      <c r="AT224" t="s">
        <v>190</v>
      </c>
    </row>
    <row r="225" spans="1:46" x14ac:dyDescent="0.25">
      <c r="A225">
        <v>224</v>
      </c>
      <c r="B225">
        <v>224</v>
      </c>
      <c r="C225">
        <v>2014</v>
      </c>
      <c r="D225" t="s">
        <v>36</v>
      </c>
      <c r="E225" t="s">
        <v>190</v>
      </c>
      <c r="F225" t="s">
        <v>21</v>
      </c>
      <c r="G225">
        <v>2</v>
      </c>
      <c r="H225" t="s">
        <v>22</v>
      </c>
      <c r="I225" s="8">
        <v>41806</v>
      </c>
      <c r="J225">
        <v>2</v>
      </c>
      <c r="K225" t="s">
        <v>190</v>
      </c>
      <c r="L225" t="s">
        <v>190</v>
      </c>
      <c r="M225" t="s">
        <v>190</v>
      </c>
      <c r="N225" t="s">
        <v>23</v>
      </c>
      <c r="O225" t="s">
        <v>278</v>
      </c>
      <c r="P225" t="s">
        <v>85</v>
      </c>
      <c r="Q225">
        <v>60</v>
      </c>
      <c r="R225">
        <v>120</v>
      </c>
      <c r="S225" t="s">
        <v>53</v>
      </c>
      <c r="T225">
        <v>12000</v>
      </c>
      <c r="U225">
        <v>10320</v>
      </c>
      <c r="V225" t="s">
        <v>190</v>
      </c>
      <c r="W225" t="s">
        <v>190</v>
      </c>
      <c r="X225" t="s">
        <v>190</v>
      </c>
      <c r="Y225" t="s">
        <v>190</v>
      </c>
      <c r="Z225" t="s">
        <v>190</v>
      </c>
      <c r="AA225" t="s">
        <v>190</v>
      </c>
      <c r="AB225" t="s">
        <v>190</v>
      </c>
      <c r="AC225" t="s">
        <v>190</v>
      </c>
      <c r="AD225" t="s">
        <v>190</v>
      </c>
      <c r="AE225" t="s">
        <v>190</v>
      </c>
      <c r="AF225" t="s">
        <v>190</v>
      </c>
      <c r="AG225" t="s">
        <v>190</v>
      </c>
      <c r="AH225" t="s">
        <v>190</v>
      </c>
      <c r="AI225" t="s">
        <v>190</v>
      </c>
      <c r="AJ225" t="s">
        <v>190</v>
      </c>
      <c r="AK225" t="s">
        <v>190</v>
      </c>
      <c r="AL225" t="s">
        <v>190</v>
      </c>
      <c r="AM225" t="s">
        <v>190</v>
      </c>
      <c r="AN225" t="s">
        <v>190</v>
      </c>
      <c r="AO225" t="s">
        <v>190</v>
      </c>
      <c r="AP225" t="s">
        <v>190</v>
      </c>
      <c r="AQ225" t="s">
        <v>190</v>
      </c>
      <c r="AR225">
        <v>4278.6425147279997</v>
      </c>
      <c r="AS225">
        <v>274.25400000000002</v>
      </c>
      <c r="AT225" t="s">
        <v>190</v>
      </c>
    </row>
    <row r="226" spans="1:46" x14ac:dyDescent="0.25">
      <c r="A226">
        <v>225</v>
      </c>
      <c r="B226">
        <v>225</v>
      </c>
      <c r="C226">
        <v>2014</v>
      </c>
      <c r="D226" t="s">
        <v>36</v>
      </c>
      <c r="E226" t="s">
        <v>190</v>
      </c>
      <c r="F226" t="s">
        <v>21</v>
      </c>
      <c r="G226">
        <v>2</v>
      </c>
      <c r="H226" t="s">
        <v>22</v>
      </c>
      <c r="I226" s="8">
        <v>41875</v>
      </c>
      <c r="J226">
        <v>1</v>
      </c>
      <c r="K226" t="s">
        <v>190</v>
      </c>
      <c r="L226" t="s">
        <v>190</v>
      </c>
      <c r="M226" t="s">
        <v>190</v>
      </c>
      <c r="N226" t="s">
        <v>25</v>
      </c>
      <c r="O226" t="s">
        <v>81</v>
      </c>
      <c r="P226" t="s">
        <v>85</v>
      </c>
      <c r="Q226">
        <v>153</v>
      </c>
      <c r="R226">
        <v>153</v>
      </c>
      <c r="S226" t="s">
        <v>53</v>
      </c>
      <c r="T226">
        <v>15300</v>
      </c>
      <c r="U226">
        <v>5661</v>
      </c>
      <c r="V226" t="s">
        <v>190</v>
      </c>
      <c r="W226" t="s">
        <v>190</v>
      </c>
      <c r="X226" t="s">
        <v>190</v>
      </c>
      <c r="Y226" t="s">
        <v>190</v>
      </c>
      <c r="Z226" t="s">
        <v>190</v>
      </c>
      <c r="AA226" t="s">
        <v>190</v>
      </c>
      <c r="AB226" t="s">
        <v>190</v>
      </c>
      <c r="AC226" t="s">
        <v>190</v>
      </c>
      <c r="AD226" t="s">
        <v>190</v>
      </c>
      <c r="AE226" t="s">
        <v>190</v>
      </c>
      <c r="AF226" t="s">
        <v>190</v>
      </c>
      <c r="AG226" t="s">
        <v>190</v>
      </c>
      <c r="AH226" t="s">
        <v>190</v>
      </c>
      <c r="AI226" t="s">
        <v>190</v>
      </c>
      <c r="AJ226" t="s">
        <v>190</v>
      </c>
      <c r="AK226" t="s">
        <v>190</v>
      </c>
      <c r="AL226" t="s">
        <v>190</v>
      </c>
      <c r="AM226" t="s">
        <v>190</v>
      </c>
      <c r="AN226" t="s">
        <v>190</v>
      </c>
      <c r="AO226" t="s">
        <v>190</v>
      </c>
      <c r="AP226" t="s">
        <v>190</v>
      </c>
      <c r="AQ226" t="s">
        <v>190</v>
      </c>
      <c r="AR226">
        <v>2347.0344259569001</v>
      </c>
      <c r="AS226">
        <v>150.44107500000001</v>
      </c>
      <c r="AT226" t="s">
        <v>190</v>
      </c>
    </row>
    <row r="227" spans="1:46" x14ac:dyDescent="0.25">
      <c r="A227">
        <v>226</v>
      </c>
      <c r="B227">
        <v>226</v>
      </c>
      <c r="C227">
        <v>2014</v>
      </c>
      <c r="D227" t="s">
        <v>36</v>
      </c>
      <c r="E227" t="s">
        <v>190</v>
      </c>
      <c r="F227" t="s">
        <v>21</v>
      </c>
      <c r="G227">
        <v>2</v>
      </c>
      <c r="H227" t="s">
        <v>22</v>
      </c>
      <c r="I227" s="8">
        <v>41884</v>
      </c>
      <c r="J227">
        <v>1</v>
      </c>
      <c r="K227" t="s">
        <v>190</v>
      </c>
      <c r="L227" t="s">
        <v>190</v>
      </c>
      <c r="M227" t="s">
        <v>190</v>
      </c>
      <c r="N227" t="s">
        <v>25</v>
      </c>
      <c r="O227" t="s">
        <v>77</v>
      </c>
      <c r="P227" t="s">
        <v>85</v>
      </c>
      <c r="Q227">
        <v>42</v>
      </c>
      <c r="R227">
        <v>61.76</v>
      </c>
      <c r="S227" t="s">
        <v>53</v>
      </c>
      <c r="T227">
        <v>6176</v>
      </c>
      <c r="U227">
        <v>2285.12</v>
      </c>
      <c r="V227" t="s">
        <v>190</v>
      </c>
      <c r="W227" t="s">
        <v>190</v>
      </c>
      <c r="X227" t="s">
        <v>190</v>
      </c>
      <c r="Y227" t="s">
        <v>190</v>
      </c>
      <c r="Z227" t="s">
        <v>190</v>
      </c>
      <c r="AA227" t="s">
        <v>190</v>
      </c>
      <c r="AB227" t="s">
        <v>190</v>
      </c>
      <c r="AC227" t="s">
        <v>190</v>
      </c>
      <c r="AD227" t="s">
        <v>190</v>
      </c>
      <c r="AE227" t="s">
        <v>190</v>
      </c>
      <c r="AF227" t="s">
        <v>190</v>
      </c>
      <c r="AG227" t="s">
        <v>190</v>
      </c>
      <c r="AH227" t="s">
        <v>190</v>
      </c>
      <c r="AI227" t="s">
        <v>190</v>
      </c>
      <c r="AJ227" t="s">
        <v>190</v>
      </c>
      <c r="AK227" t="s">
        <v>190</v>
      </c>
      <c r="AL227" t="s">
        <v>190</v>
      </c>
      <c r="AM227" t="s">
        <v>190</v>
      </c>
      <c r="AN227" t="s">
        <v>190</v>
      </c>
      <c r="AO227" t="s">
        <v>190</v>
      </c>
      <c r="AP227" t="s">
        <v>190</v>
      </c>
      <c r="AQ227" t="s">
        <v>190</v>
      </c>
      <c r="AR227">
        <v>947.40422318364801</v>
      </c>
      <c r="AS227">
        <v>60.727063999999999</v>
      </c>
      <c r="AT227" t="s">
        <v>190</v>
      </c>
    </row>
    <row r="228" spans="1:46" x14ac:dyDescent="0.25">
      <c r="A228">
        <v>227</v>
      </c>
      <c r="B228">
        <v>227</v>
      </c>
      <c r="C228">
        <v>2014</v>
      </c>
      <c r="D228" t="s">
        <v>36</v>
      </c>
      <c r="E228" t="s">
        <v>190</v>
      </c>
      <c r="F228" t="s">
        <v>21</v>
      </c>
      <c r="G228">
        <v>2</v>
      </c>
      <c r="H228" t="s">
        <v>22</v>
      </c>
      <c r="I228" s="8">
        <v>41913</v>
      </c>
      <c r="J228">
        <v>2</v>
      </c>
      <c r="K228" t="s">
        <v>190</v>
      </c>
      <c r="L228" t="s">
        <v>190</v>
      </c>
      <c r="M228" s="8">
        <v>41920</v>
      </c>
      <c r="N228" t="s">
        <v>272</v>
      </c>
      <c r="O228" t="s">
        <v>82</v>
      </c>
      <c r="P228" t="s">
        <v>86</v>
      </c>
      <c r="Q228">
        <v>52</v>
      </c>
      <c r="R228">
        <v>26</v>
      </c>
      <c r="S228" t="s">
        <v>53</v>
      </c>
      <c r="T228">
        <v>2600</v>
      </c>
      <c r="U228" t="s">
        <v>190</v>
      </c>
      <c r="V228" t="s">
        <v>190</v>
      </c>
      <c r="W228" t="s">
        <v>190</v>
      </c>
      <c r="X228" t="s">
        <v>190</v>
      </c>
      <c r="Y228" t="s">
        <v>190</v>
      </c>
      <c r="Z228" t="s">
        <v>190</v>
      </c>
      <c r="AA228" t="s">
        <v>190</v>
      </c>
      <c r="AB228" t="s">
        <v>190</v>
      </c>
      <c r="AC228" t="s">
        <v>190</v>
      </c>
      <c r="AD228" t="s">
        <v>190</v>
      </c>
      <c r="AE228" t="s">
        <v>190</v>
      </c>
      <c r="AF228" t="s">
        <v>190</v>
      </c>
      <c r="AG228" t="s">
        <v>190</v>
      </c>
      <c r="AH228" t="s">
        <v>190</v>
      </c>
      <c r="AI228" t="s">
        <v>190</v>
      </c>
      <c r="AJ228" t="s">
        <v>190</v>
      </c>
      <c r="AK228" t="s">
        <v>190</v>
      </c>
      <c r="AL228" t="s">
        <v>190</v>
      </c>
      <c r="AM228" t="s">
        <v>190</v>
      </c>
      <c r="AN228" t="s">
        <v>190</v>
      </c>
      <c r="AO228" t="s">
        <v>190</v>
      </c>
      <c r="AP228" t="s">
        <v>190</v>
      </c>
      <c r="AQ228" t="s">
        <v>190</v>
      </c>
      <c r="AR228">
        <v>0</v>
      </c>
      <c r="AS228">
        <v>0</v>
      </c>
      <c r="AT228">
        <v>7</v>
      </c>
    </row>
    <row r="229" spans="1:46" x14ac:dyDescent="0.25">
      <c r="A229">
        <v>228</v>
      </c>
      <c r="B229">
        <v>228</v>
      </c>
      <c r="C229">
        <v>2014</v>
      </c>
      <c r="D229" t="s">
        <v>36</v>
      </c>
      <c r="E229" t="s">
        <v>190</v>
      </c>
      <c r="F229" t="s">
        <v>21</v>
      </c>
      <c r="G229">
        <v>2</v>
      </c>
      <c r="H229" t="s">
        <v>22</v>
      </c>
      <c r="I229" s="8">
        <v>41944</v>
      </c>
      <c r="J229">
        <v>2</v>
      </c>
      <c r="K229" t="s">
        <v>190</v>
      </c>
      <c r="L229" t="s">
        <v>190</v>
      </c>
      <c r="M229" s="8">
        <v>41946</v>
      </c>
      <c r="N229" t="s">
        <v>272</v>
      </c>
      <c r="O229" t="s">
        <v>74</v>
      </c>
      <c r="P229" t="s">
        <v>86</v>
      </c>
      <c r="Q229">
        <v>24</v>
      </c>
      <c r="R229">
        <v>12</v>
      </c>
      <c r="S229" t="s">
        <v>53</v>
      </c>
      <c r="T229">
        <v>1200</v>
      </c>
      <c r="U229" t="s">
        <v>190</v>
      </c>
      <c r="V229" t="s">
        <v>190</v>
      </c>
      <c r="W229" t="s">
        <v>190</v>
      </c>
      <c r="X229" t="s">
        <v>190</v>
      </c>
      <c r="Y229" t="s">
        <v>190</v>
      </c>
      <c r="Z229" t="s">
        <v>190</v>
      </c>
      <c r="AA229" t="s">
        <v>190</v>
      </c>
      <c r="AB229" t="s">
        <v>190</v>
      </c>
      <c r="AC229" t="s">
        <v>190</v>
      </c>
      <c r="AD229" t="s">
        <v>190</v>
      </c>
      <c r="AE229" t="s">
        <v>190</v>
      </c>
      <c r="AF229" t="s">
        <v>190</v>
      </c>
      <c r="AG229" t="s">
        <v>190</v>
      </c>
      <c r="AH229" t="s">
        <v>190</v>
      </c>
      <c r="AI229" t="s">
        <v>190</v>
      </c>
      <c r="AJ229" t="s">
        <v>190</v>
      </c>
      <c r="AK229" t="s">
        <v>190</v>
      </c>
      <c r="AL229" t="s">
        <v>190</v>
      </c>
      <c r="AM229" t="s">
        <v>190</v>
      </c>
      <c r="AN229" t="s">
        <v>190</v>
      </c>
      <c r="AO229" t="s">
        <v>190</v>
      </c>
      <c r="AP229" t="s">
        <v>190</v>
      </c>
      <c r="AQ229" t="s">
        <v>190</v>
      </c>
      <c r="AR229">
        <v>0</v>
      </c>
      <c r="AS229">
        <v>0</v>
      </c>
      <c r="AT229">
        <v>2</v>
      </c>
    </row>
    <row r="230" spans="1:46" x14ac:dyDescent="0.25">
      <c r="A230">
        <v>229</v>
      </c>
      <c r="B230" t="s">
        <v>0</v>
      </c>
      <c r="C230" t="s">
        <v>1</v>
      </c>
      <c r="D230" t="s">
        <v>2</v>
      </c>
      <c r="E230" t="s">
        <v>3</v>
      </c>
      <c r="F230" t="s">
        <v>4</v>
      </c>
      <c r="G230" t="s">
        <v>279</v>
      </c>
      <c r="H230" t="s">
        <v>5</v>
      </c>
      <c r="I230" t="s">
        <v>190</v>
      </c>
      <c r="J230" t="s">
        <v>280</v>
      </c>
      <c r="K230" t="s">
        <v>7</v>
      </c>
      <c r="L230" t="s">
        <v>8</v>
      </c>
      <c r="M230" t="s">
        <v>190</v>
      </c>
      <c r="N230" t="s">
        <v>10</v>
      </c>
      <c r="O230" t="s">
        <v>11</v>
      </c>
      <c r="P230" t="s">
        <v>12</v>
      </c>
      <c r="Q230" t="s">
        <v>13</v>
      </c>
      <c r="R230" t="s">
        <v>14</v>
      </c>
      <c r="S230" t="s">
        <v>15</v>
      </c>
      <c r="T230" t="s">
        <v>190</v>
      </c>
      <c r="U230" t="s">
        <v>190</v>
      </c>
      <c r="V230" t="s">
        <v>16</v>
      </c>
      <c r="W230" t="s">
        <v>17</v>
      </c>
      <c r="X230" t="s">
        <v>18</v>
      </c>
      <c r="Y230" t="s">
        <v>19</v>
      </c>
      <c r="Z230" t="s">
        <v>107</v>
      </c>
      <c r="AA230" t="s">
        <v>108</v>
      </c>
      <c r="AB230" t="s">
        <v>109</v>
      </c>
      <c r="AC230" t="s">
        <v>110</v>
      </c>
      <c r="AD230" t="s">
        <v>96</v>
      </c>
      <c r="AE230" t="s">
        <v>111</v>
      </c>
      <c r="AF230" t="s">
        <v>112</v>
      </c>
      <c r="AG230" t="s">
        <v>113</v>
      </c>
      <c r="AH230" t="s">
        <v>114</v>
      </c>
      <c r="AI230" t="s">
        <v>115</v>
      </c>
      <c r="AJ230" t="s">
        <v>116</v>
      </c>
      <c r="AK230" t="s">
        <v>117</v>
      </c>
      <c r="AL230" t="s">
        <v>118</v>
      </c>
      <c r="AM230" t="s">
        <v>119</v>
      </c>
      <c r="AN230" t="s">
        <v>120</v>
      </c>
      <c r="AO230" t="s">
        <v>121</v>
      </c>
      <c r="AP230" t="s">
        <v>122</v>
      </c>
      <c r="AQ230" t="s">
        <v>123</v>
      </c>
      <c r="AR230" t="s">
        <v>190</v>
      </c>
      <c r="AS230" t="s">
        <v>190</v>
      </c>
      <c r="AT230" t="s">
        <v>190</v>
      </c>
    </row>
    <row r="231" spans="1:46" x14ac:dyDescent="0.25">
      <c r="A231">
        <v>230</v>
      </c>
      <c r="B231">
        <v>229</v>
      </c>
      <c r="C231">
        <v>2015</v>
      </c>
      <c r="D231" t="s">
        <v>36</v>
      </c>
      <c r="E231" t="s">
        <v>273</v>
      </c>
      <c r="F231" t="s">
        <v>190</v>
      </c>
      <c r="G231" t="s">
        <v>190</v>
      </c>
      <c r="H231" t="s">
        <v>268</v>
      </c>
      <c r="I231" s="8">
        <v>42193</v>
      </c>
      <c r="J231" t="s">
        <v>190</v>
      </c>
      <c r="K231" t="s">
        <v>190</v>
      </c>
      <c r="L231" t="s">
        <v>190</v>
      </c>
      <c r="M231" t="s">
        <v>190</v>
      </c>
      <c r="N231" t="s">
        <v>190</v>
      </c>
      <c r="O231" t="s">
        <v>190</v>
      </c>
      <c r="P231" t="s">
        <v>190</v>
      </c>
      <c r="Q231" t="s">
        <v>190</v>
      </c>
      <c r="R231" t="s">
        <v>190</v>
      </c>
      <c r="S231" t="s">
        <v>190</v>
      </c>
      <c r="T231" t="s">
        <v>190</v>
      </c>
      <c r="U231" t="s">
        <v>190</v>
      </c>
      <c r="V231" t="s">
        <v>190</v>
      </c>
      <c r="W231" t="s">
        <v>190</v>
      </c>
      <c r="X231" t="s">
        <v>190</v>
      </c>
      <c r="Y231" t="s">
        <v>190</v>
      </c>
      <c r="Z231" t="s">
        <v>190</v>
      </c>
      <c r="AA231" t="s">
        <v>190</v>
      </c>
      <c r="AB231" t="s">
        <v>190</v>
      </c>
      <c r="AC231" t="s">
        <v>190</v>
      </c>
      <c r="AD231" t="s">
        <v>190</v>
      </c>
      <c r="AE231" t="s">
        <v>190</v>
      </c>
      <c r="AF231" t="s">
        <v>190</v>
      </c>
      <c r="AG231" t="s">
        <v>190</v>
      </c>
      <c r="AH231" t="s">
        <v>190</v>
      </c>
      <c r="AI231" t="s">
        <v>190</v>
      </c>
      <c r="AJ231" t="s">
        <v>190</v>
      </c>
      <c r="AK231" t="s">
        <v>190</v>
      </c>
      <c r="AL231" t="s">
        <v>190</v>
      </c>
      <c r="AM231" t="s">
        <v>190</v>
      </c>
      <c r="AN231" t="s">
        <v>190</v>
      </c>
      <c r="AO231" t="s">
        <v>190</v>
      </c>
      <c r="AP231" t="s">
        <v>190</v>
      </c>
      <c r="AQ231" t="s">
        <v>190</v>
      </c>
      <c r="AR231" t="s">
        <v>190</v>
      </c>
      <c r="AS231" t="s">
        <v>190</v>
      </c>
      <c r="AT231" t="s">
        <v>190</v>
      </c>
    </row>
    <row r="232" spans="1:46" x14ac:dyDescent="0.25">
      <c r="A232">
        <v>231</v>
      </c>
      <c r="B232">
        <v>230</v>
      </c>
      <c r="C232">
        <v>2015</v>
      </c>
      <c r="D232" t="s">
        <v>20</v>
      </c>
      <c r="E232" t="s">
        <v>273</v>
      </c>
      <c r="F232" t="s">
        <v>190</v>
      </c>
      <c r="G232" t="s">
        <v>190</v>
      </c>
      <c r="H232" t="s">
        <v>268</v>
      </c>
      <c r="I232" s="8">
        <v>42215</v>
      </c>
      <c r="J232" t="s">
        <v>190</v>
      </c>
      <c r="K232" t="s">
        <v>190</v>
      </c>
      <c r="L232" t="s">
        <v>190</v>
      </c>
      <c r="M232" t="s">
        <v>190</v>
      </c>
      <c r="N232" t="s">
        <v>190</v>
      </c>
      <c r="O232" t="s">
        <v>190</v>
      </c>
      <c r="P232" t="s">
        <v>190</v>
      </c>
      <c r="Q232" t="s">
        <v>190</v>
      </c>
      <c r="R232" t="s">
        <v>190</v>
      </c>
      <c r="S232" t="s">
        <v>190</v>
      </c>
      <c r="T232" t="s">
        <v>190</v>
      </c>
      <c r="U232" t="s">
        <v>190</v>
      </c>
      <c r="V232" t="s">
        <v>190</v>
      </c>
      <c r="W232" t="s">
        <v>190</v>
      </c>
      <c r="X232" t="s">
        <v>190</v>
      </c>
      <c r="Y232" t="s">
        <v>190</v>
      </c>
      <c r="Z232" t="s">
        <v>190</v>
      </c>
      <c r="AA232" t="s">
        <v>190</v>
      </c>
      <c r="AB232" t="s">
        <v>190</v>
      </c>
      <c r="AC232" t="s">
        <v>190</v>
      </c>
      <c r="AD232" t="s">
        <v>190</v>
      </c>
      <c r="AE232" t="s">
        <v>190</v>
      </c>
      <c r="AF232" t="s">
        <v>190</v>
      </c>
      <c r="AG232" t="s">
        <v>190</v>
      </c>
      <c r="AH232" t="s">
        <v>190</v>
      </c>
      <c r="AI232" t="s">
        <v>190</v>
      </c>
      <c r="AJ232" t="s">
        <v>190</v>
      </c>
      <c r="AK232" t="s">
        <v>190</v>
      </c>
      <c r="AL232" t="s">
        <v>190</v>
      </c>
      <c r="AM232" t="s">
        <v>190</v>
      </c>
      <c r="AN232" t="s">
        <v>190</v>
      </c>
      <c r="AO232" t="s">
        <v>190</v>
      </c>
      <c r="AP232" t="s">
        <v>190</v>
      </c>
      <c r="AQ232" t="s">
        <v>190</v>
      </c>
      <c r="AR232" t="s">
        <v>190</v>
      </c>
      <c r="AS232" t="s">
        <v>190</v>
      </c>
      <c r="AT232" t="s">
        <v>190</v>
      </c>
    </row>
  </sheetData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basic info Management (3)</vt:lpstr>
      <vt:lpstr>basic info Management (2)</vt:lpstr>
      <vt:lpstr>Management</vt:lpstr>
      <vt:lpstr>Duengeranalyse</vt:lpstr>
      <vt:lpstr>Raumgewichte</vt:lpstr>
      <vt:lpstr>Trockengewichte</vt:lpstr>
      <vt:lpstr>CN</vt:lpstr>
      <vt:lpstr>Sheet2</vt:lpstr>
      <vt:lpstr>Sheet2!Management_FRU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 Zihlmann</dc:creator>
  <cp:lastModifiedBy>Lukas Hörtnagl</cp:lastModifiedBy>
  <dcterms:created xsi:type="dcterms:W3CDTF">2015-11-13T15:43:53Z</dcterms:created>
  <dcterms:modified xsi:type="dcterms:W3CDTF">2019-08-07T12:57:53Z</dcterms:modified>
</cp:coreProperties>
</file>